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10" windowHeight="9915"/>
  </bookViews>
  <sheets>
    <sheet name="Tabela 1" sheetId="7" r:id="rId1"/>
    <sheet name="Tabela 2" sheetId="8" r:id="rId2"/>
    <sheet name="Tabela 3" sheetId="1" r:id="rId3"/>
    <sheet name="Tabela 4" sheetId="5" r:id="rId4"/>
    <sheet name="Tabela 5" sheetId="4" r:id="rId5"/>
    <sheet name="Tabela 6" sheetId="3" r:id="rId6"/>
    <sheet name="Tabela 7" sheetId="9" r:id="rId7"/>
    <sheet name="Tabela 8" sheetId="10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L63" i="10" l="1"/>
  <c r="K61" i="10"/>
  <c r="J61" i="10"/>
  <c r="L61" i="10" s="1"/>
  <c r="L60" i="10"/>
  <c r="K60" i="10"/>
  <c r="J59" i="10"/>
  <c r="K59" i="10" s="1"/>
  <c r="L58" i="10"/>
  <c r="K58" i="10"/>
  <c r="K57" i="10"/>
  <c r="J57" i="10"/>
  <c r="L57" i="10" s="1"/>
  <c r="L56" i="10"/>
  <c r="K56" i="10"/>
  <c r="J55" i="10"/>
  <c r="K55" i="10" s="1"/>
  <c r="H55" i="10"/>
  <c r="L54" i="10"/>
  <c r="K54" i="10"/>
  <c r="L53" i="10"/>
  <c r="K53" i="10"/>
  <c r="J52" i="10"/>
  <c r="K52" i="10" s="1"/>
  <c r="I52" i="10"/>
  <c r="H52" i="10"/>
  <c r="L51" i="10"/>
  <c r="K51" i="10"/>
  <c r="L50" i="10"/>
  <c r="L49" i="10"/>
  <c r="K48" i="10"/>
  <c r="J48" i="10"/>
  <c r="L48" i="10" s="1"/>
  <c r="L47" i="10"/>
  <c r="K47" i="10"/>
  <c r="L46" i="10"/>
  <c r="L45" i="10"/>
  <c r="J44" i="10"/>
  <c r="K44" i="10" s="1"/>
  <c r="I44" i="10"/>
  <c r="H44" i="10"/>
  <c r="L43" i="10"/>
  <c r="K43" i="10"/>
  <c r="L42" i="10"/>
  <c r="K42" i="10"/>
  <c r="J41" i="10"/>
  <c r="L41" i="10" s="1"/>
  <c r="H41" i="10"/>
  <c r="K41" i="10" s="1"/>
  <c r="L40" i="10"/>
  <c r="K40" i="10"/>
  <c r="L39" i="10"/>
  <c r="K39" i="10"/>
  <c r="L38" i="10"/>
  <c r="K38" i="10"/>
  <c r="K37" i="10"/>
  <c r="J37" i="10"/>
  <c r="L37" i="10" s="1"/>
  <c r="I37" i="10"/>
  <c r="H37" i="10"/>
  <c r="L36" i="10"/>
  <c r="L35" i="10"/>
  <c r="K35" i="10"/>
  <c r="K34" i="10"/>
  <c r="J34" i="10"/>
  <c r="J64" i="10" s="1"/>
  <c r="I34" i="10"/>
  <c r="I64" i="10" s="1"/>
  <c r="H34" i="10"/>
  <c r="H64" i="10" s="1"/>
  <c r="L33" i="10"/>
  <c r="K33" i="10"/>
  <c r="L32" i="10"/>
  <c r="K32" i="10"/>
  <c r="L31" i="10"/>
  <c r="K31" i="10"/>
  <c r="L30" i="10"/>
  <c r="K30" i="10"/>
  <c r="L29" i="10"/>
  <c r="K29" i="10"/>
  <c r="J25" i="10"/>
  <c r="K25" i="10" s="1"/>
  <c r="I25" i="10"/>
  <c r="H25" i="10"/>
  <c r="L24" i="10"/>
  <c r="K24" i="10"/>
  <c r="L23" i="10"/>
  <c r="L22" i="10"/>
  <c r="K22" i="10"/>
  <c r="L21" i="10"/>
  <c r="L20" i="10"/>
  <c r="K20" i="10"/>
  <c r="L19" i="10"/>
  <c r="L18" i="10"/>
  <c r="K18" i="10"/>
  <c r="J14" i="10"/>
  <c r="K14" i="10" s="1"/>
  <c r="I14" i="10"/>
  <c r="H14" i="10"/>
  <c r="L13" i="10"/>
  <c r="K13" i="10"/>
  <c r="L12" i="10"/>
  <c r="K12" i="10"/>
  <c r="L11" i="10"/>
  <c r="K11" i="10"/>
  <c r="F20" i="9"/>
  <c r="E20" i="9"/>
  <c r="E25" i="9" s="1"/>
  <c r="G19" i="9"/>
  <c r="I19" i="9" s="1"/>
  <c r="G18" i="9"/>
  <c r="H18" i="9" s="1"/>
  <c r="F14" i="9"/>
  <c r="E14" i="9"/>
  <c r="E24" i="9" s="1"/>
  <c r="G13" i="9"/>
  <c r="H13" i="9" s="1"/>
  <c r="H12" i="9"/>
  <c r="G12" i="9"/>
  <c r="I12" i="9" s="1"/>
  <c r="G11" i="9"/>
  <c r="G14" i="9" s="1"/>
  <c r="L64" i="10" l="1"/>
  <c r="K64" i="10"/>
  <c r="L14" i="10"/>
  <c r="L25" i="10"/>
  <c r="L44" i="10"/>
  <c r="L52" i="10"/>
  <c r="L55" i="10"/>
  <c r="L59" i="10"/>
  <c r="L34" i="10"/>
  <c r="I14" i="9"/>
  <c r="G24" i="9"/>
  <c r="H14" i="9"/>
  <c r="I13" i="9"/>
  <c r="I18" i="9"/>
  <c r="H19" i="9"/>
  <c r="G20" i="9"/>
  <c r="I11" i="9"/>
  <c r="H11" i="9"/>
  <c r="H20" i="9" l="1"/>
  <c r="G25" i="9"/>
  <c r="G30" i="9" s="1"/>
  <c r="I20" i="9"/>
  <c r="E12" i="8" l="1"/>
  <c r="D12" i="8"/>
  <c r="C12" i="8"/>
  <c r="G76" i="5" l="1"/>
  <c r="G77" i="5"/>
  <c r="F76" i="5"/>
  <c r="F77" i="5"/>
  <c r="H11" i="1" l="1"/>
  <c r="G11" i="1"/>
  <c r="F19" i="1"/>
  <c r="E77" i="5"/>
  <c r="F25" i="5"/>
  <c r="F26" i="5"/>
  <c r="E18" i="5"/>
  <c r="E15" i="5"/>
  <c r="F68" i="5" l="1"/>
  <c r="G16" i="3" l="1"/>
  <c r="E10" i="3"/>
  <c r="F12" i="1"/>
  <c r="H10" i="1"/>
  <c r="G10" i="1"/>
  <c r="G70" i="5"/>
  <c r="F70" i="5"/>
  <c r="E69" i="5"/>
  <c r="G66" i="5"/>
  <c r="F66" i="5"/>
  <c r="E65" i="5"/>
  <c r="E61" i="5"/>
  <c r="G59" i="5"/>
  <c r="F59" i="5"/>
  <c r="E56" i="5"/>
  <c r="E47" i="5"/>
  <c r="E40" i="5"/>
  <c r="F29" i="5"/>
  <c r="F28" i="5"/>
  <c r="F27" i="5"/>
  <c r="F13" i="5"/>
  <c r="F11" i="5"/>
  <c r="F9" i="5"/>
  <c r="E62" i="5" l="1"/>
  <c r="E71" i="5" s="1"/>
  <c r="D69" i="5"/>
  <c r="G69" i="5" s="1"/>
  <c r="D65" i="5"/>
  <c r="G65" i="5" s="1"/>
  <c r="D61" i="5"/>
  <c r="G61" i="5" s="1"/>
  <c r="D56" i="5"/>
  <c r="G56" i="5" s="1"/>
  <c r="D47" i="5"/>
  <c r="G47" i="5" s="1"/>
  <c r="D40" i="5"/>
  <c r="G40" i="5" s="1"/>
  <c r="C77" i="5"/>
  <c r="C69" i="5"/>
  <c r="F69" i="5" s="1"/>
  <c r="C65" i="5"/>
  <c r="F65" i="5" s="1"/>
  <c r="C61" i="5"/>
  <c r="F61" i="5" s="1"/>
  <c r="C56" i="5"/>
  <c r="F56" i="5" s="1"/>
  <c r="C47" i="5"/>
  <c r="F47" i="5" s="1"/>
  <c r="C40" i="5"/>
  <c r="F40" i="5" s="1"/>
  <c r="D62" i="5" l="1"/>
  <c r="D71" i="5" s="1"/>
  <c r="C62" i="5"/>
  <c r="C31" i="5"/>
  <c r="D33" i="5"/>
  <c r="D72" i="5" s="1"/>
  <c r="D31" i="5"/>
  <c r="C18" i="5"/>
  <c r="G62" i="5" l="1"/>
  <c r="F62" i="5"/>
  <c r="C71" i="5"/>
  <c r="F15" i="5"/>
  <c r="G12" i="5" l="1"/>
  <c r="F12" i="5"/>
  <c r="D18" i="5"/>
  <c r="G24" i="3" l="1"/>
  <c r="G14" i="3"/>
  <c r="G75" i="5" l="1"/>
  <c r="F75" i="5"/>
  <c r="G45" i="5"/>
  <c r="G46" i="5"/>
  <c r="G68" i="5"/>
  <c r="G37" i="5"/>
  <c r="F46" i="5"/>
  <c r="F45" i="5"/>
  <c r="G52" i="5"/>
  <c r="G67" i="5"/>
  <c r="F64" i="5"/>
  <c r="G63" i="5"/>
  <c r="F60" i="5"/>
  <c r="G58" i="5"/>
  <c r="G57" i="5"/>
  <c r="G55" i="5"/>
  <c r="G54" i="5"/>
  <c r="G53" i="5"/>
  <c r="G51" i="5"/>
  <c r="G50" i="5"/>
  <c r="G49" i="5"/>
  <c r="G48" i="5"/>
  <c r="G44" i="5"/>
  <c r="G43" i="5"/>
  <c r="G42" i="5"/>
  <c r="G41" i="5"/>
  <c r="G39" i="5"/>
  <c r="G38" i="5"/>
  <c r="F23" i="5"/>
  <c r="F22" i="5"/>
  <c r="C33" i="5"/>
  <c r="C72" i="5" s="1"/>
  <c r="F32" i="5"/>
  <c r="F24" i="5"/>
  <c r="G24" i="5"/>
  <c r="G25" i="5"/>
  <c r="G26" i="5"/>
  <c r="G27" i="5"/>
  <c r="G28" i="5"/>
  <c r="G29" i="5"/>
  <c r="G32" i="5"/>
  <c r="G23" i="5"/>
  <c r="G22" i="5"/>
  <c r="E31" i="5"/>
  <c r="G31" i="5" s="1"/>
  <c r="G11" i="5"/>
  <c r="G13" i="5"/>
  <c r="G14" i="5"/>
  <c r="G10" i="5"/>
  <c r="F14" i="5"/>
  <c r="F10" i="5"/>
  <c r="G15" i="4"/>
  <c r="G12" i="4"/>
  <c r="F10" i="4"/>
  <c r="E10" i="4"/>
  <c r="G9" i="4"/>
  <c r="G7" i="4"/>
  <c r="F20" i="3"/>
  <c r="E20" i="3"/>
  <c r="F10" i="3"/>
  <c r="G7" i="3"/>
  <c r="G6" i="3"/>
  <c r="G5" i="3"/>
  <c r="G20" i="3" l="1"/>
  <c r="E33" i="5"/>
  <c r="F31" i="5"/>
  <c r="F58" i="5"/>
  <c r="F53" i="5"/>
  <c r="G64" i="5"/>
  <c r="F37" i="5"/>
  <c r="F55" i="5"/>
  <c r="G60" i="5"/>
  <c r="F67" i="5"/>
  <c r="F63" i="5"/>
  <c r="F51" i="5"/>
  <c r="F49" i="5"/>
  <c r="F44" i="5"/>
  <c r="F42" i="5"/>
  <c r="F39" i="5"/>
  <c r="F57" i="5"/>
  <c r="F54" i="5"/>
  <c r="F52" i="5"/>
  <c r="F50" i="5"/>
  <c r="F48" i="5"/>
  <c r="F43" i="5"/>
  <c r="F41" i="5"/>
  <c r="F38" i="5"/>
  <c r="G10" i="3"/>
  <c r="G10" i="4"/>
  <c r="G33" i="5" l="1"/>
  <c r="E72" i="5"/>
  <c r="F33" i="5"/>
  <c r="G71" i="5"/>
  <c r="F71" i="5"/>
  <c r="H17" i="1"/>
  <c r="H16" i="1"/>
  <c r="H15" i="1"/>
  <c r="G17" i="1"/>
  <c r="G16" i="1"/>
  <c r="G15" i="1"/>
  <c r="G72" i="5" l="1"/>
  <c r="F72" i="5"/>
  <c r="F24" i="1"/>
  <c r="E19" i="1"/>
  <c r="H19" i="1" s="1"/>
  <c r="D19" i="1"/>
  <c r="D24" i="1" s="1"/>
  <c r="G19" i="1" l="1"/>
  <c r="H9" i="1"/>
  <c r="H8" i="1"/>
  <c r="G9" i="1"/>
  <c r="G8" i="1"/>
  <c r="F22" i="1"/>
  <c r="E12" i="1" l="1"/>
  <c r="H12" i="1" s="1"/>
  <c r="D12" i="1"/>
  <c r="D22" i="1" s="1"/>
  <c r="G12" i="1" l="1"/>
  <c r="D15" i="5"/>
  <c r="G15" i="5" s="1"/>
  <c r="G16" i="5"/>
  <c r="G18" i="5"/>
  <c r="F16" i="5"/>
  <c r="F18" i="5" l="1"/>
</calcChain>
</file>

<file path=xl/sharedStrings.xml><?xml version="1.0" encoding="utf-8"?>
<sst xmlns="http://schemas.openxmlformats.org/spreadsheetml/2006/main" count="313" uniqueCount="214">
  <si>
    <t xml:space="preserve">DOM ZA STARIJE I NEMOĆNE OSOBE </t>
  </si>
  <si>
    <t xml:space="preserve">                   VARAŽDIN</t>
  </si>
  <si>
    <t xml:space="preserve">                    FINANCIJSKO IZVJEŠĆE O PLANIRANIM I OSTVARENIM PRIHODIMA</t>
  </si>
  <si>
    <t xml:space="preserve">PRIHODI </t>
  </si>
  <si>
    <t>1.</t>
  </si>
  <si>
    <t>2.</t>
  </si>
  <si>
    <t>3.</t>
  </si>
  <si>
    <t>4.</t>
  </si>
  <si>
    <t>5.</t>
  </si>
  <si>
    <t>Vlastiti prihodi</t>
  </si>
  <si>
    <t>Prihodi za financ.rashoda poslovanja</t>
  </si>
  <si>
    <t>Prih.za financ.rash.za nefinanc.imov.</t>
  </si>
  <si>
    <t>Hitna intervencija</t>
  </si>
  <si>
    <t>UKUPNO</t>
  </si>
  <si>
    <t>RASHODI</t>
  </si>
  <si>
    <t>Rashodi za zaposlene</t>
  </si>
  <si>
    <t>Rashodi za nabavu nefin.imov.</t>
  </si>
  <si>
    <t>UKUPNO OSTVARENI PRIHODI</t>
  </si>
  <si>
    <t>UKUPNO OSTVARENI RASHODI</t>
  </si>
  <si>
    <t>PLAN 2018.</t>
  </si>
  <si>
    <t>DOM ZA STARIJE I NEMOĆNE OSOBE</t>
  </si>
  <si>
    <t>VARAŽDIN</t>
  </si>
  <si>
    <t>FINANCIJSKO IZVJEŠĆE O PLANIRANIM I OSTVARENIM PRIHODIMA</t>
  </si>
  <si>
    <t>indeks 3/1</t>
  </si>
  <si>
    <t>indeks 3/2</t>
  </si>
  <si>
    <t>HITNA INTERVENCIJA</t>
  </si>
  <si>
    <t>Tabela 3</t>
  </si>
  <si>
    <t>VLASTITI PRIHODI</t>
  </si>
  <si>
    <t>INDEKS</t>
  </si>
  <si>
    <t>Prihod od opskrbnina</t>
  </si>
  <si>
    <t>Prihod od kamata po viđenju</t>
  </si>
  <si>
    <t>Prihod od uplata za telefonske usluge</t>
  </si>
  <si>
    <t>Ostali prihodi</t>
  </si>
  <si>
    <t>OSTVARENI PRIHODI KOJE OSIGURAVA</t>
  </si>
  <si>
    <t>PRIHODI ZA FINANCIRANJE RASHODA</t>
  </si>
  <si>
    <t>POSLOVANJA</t>
  </si>
  <si>
    <t>PRIHODI ZA FINANCIRANJE RASHODA ZA</t>
  </si>
  <si>
    <t>NABAVU NEFINANCIJSKE IMOVINE</t>
  </si>
  <si>
    <t>PRIHODI OD ZAKUPA PROSTORA</t>
  </si>
  <si>
    <t>Prihod od zakupa prostora</t>
  </si>
  <si>
    <t>Utrošeno za naknade Upravnog vijeća</t>
  </si>
  <si>
    <t xml:space="preserve">   VARAŽDIN</t>
  </si>
  <si>
    <t>Potraživanja za prihode od</t>
  </si>
  <si>
    <t>opskrbnina i participacija</t>
  </si>
  <si>
    <t>Potraživanja za telefonske usluge</t>
  </si>
  <si>
    <t>Potraživanja od zakupa prostora</t>
  </si>
  <si>
    <t>OBVEZE ZA MATERIJALNE RASHODE</t>
  </si>
  <si>
    <t>Tabela 4</t>
  </si>
  <si>
    <t>plaće za zaposlene</t>
  </si>
  <si>
    <t>plaće za redovan rad</t>
  </si>
  <si>
    <t>jubilarne nagrade</t>
  </si>
  <si>
    <t>darovi djeci za sv.Nikolu</t>
  </si>
  <si>
    <t>otpremnine</t>
  </si>
  <si>
    <t>nak.za bolest, smrtni sl.</t>
  </si>
  <si>
    <t>regres</t>
  </si>
  <si>
    <t>ost.nenav.rash.za zap.</t>
  </si>
  <si>
    <t>ost.rash.za zaposlene</t>
  </si>
  <si>
    <t>doprinosi na plaću</t>
  </si>
  <si>
    <t>naknada za prijevoz</t>
  </si>
  <si>
    <t>uredski mat.</t>
  </si>
  <si>
    <t>mat.i sirovine</t>
  </si>
  <si>
    <t>energija</t>
  </si>
  <si>
    <t>mat.i dijel.tek-inv.</t>
  </si>
  <si>
    <t>sitni inventar</t>
  </si>
  <si>
    <t>sl.radna i zašt.odj.i obuća</t>
  </si>
  <si>
    <t>telefon,pošta,prij.</t>
  </si>
  <si>
    <t>tek.-inv.održav.</t>
  </si>
  <si>
    <t>prom.i inf.</t>
  </si>
  <si>
    <t>komunalne usl.</t>
  </si>
  <si>
    <t>zdravstvene usl.</t>
  </si>
  <si>
    <t>intelektualne usl.</t>
  </si>
  <si>
    <t>računalne usluge</t>
  </si>
  <si>
    <t>ostale usluge</t>
  </si>
  <si>
    <t>premije osig.</t>
  </si>
  <si>
    <t>reprezentacija</t>
  </si>
  <si>
    <t>pristojbe i naknade</t>
  </si>
  <si>
    <t>ostali nespom.ras</t>
  </si>
  <si>
    <t>bank.usl,platni p.</t>
  </si>
  <si>
    <t>zatezne kam-iz posl.od.</t>
  </si>
  <si>
    <t>nak.građ.i kuć. u novcu</t>
  </si>
  <si>
    <t>nak.građ.i kuć.u naravi</t>
  </si>
  <si>
    <t>INDEKS 3/1</t>
  </si>
  <si>
    <t>INDEKS 3/2</t>
  </si>
  <si>
    <t>božićnica</t>
  </si>
  <si>
    <t>PRIHODI</t>
  </si>
  <si>
    <t>NEFINANCIJSKA IMOVINA</t>
  </si>
  <si>
    <t>OSTALI NESPOMENUTI PRIHODI</t>
  </si>
  <si>
    <t>PRIHODI PO POSEBNIM PROPISIMA</t>
  </si>
  <si>
    <t>PRIH. PO ADMIN.PRIST. I PO POS.PROP.</t>
  </si>
  <si>
    <t>PRIH. ZA FINANC.RASH. ZA NEFIN.IMOV.</t>
  </si>
  <si>
    <t>PRIHODI ZA FINANC.RASH. POSL.</t>
  </si>
  <si>
    <t>PRIH. IZ PRORAČ. ZA FINANC.RED.DJEL.P.K.</t>
  </si>
  <si>
    <t>PRIHODI IZ PRORAČUNA</t>
  </si>
  <si>
    <t>PRIHODI OD KAMATA</t>
  </si>
  <si>
    <t>službena putovanja</t>
  </si>
  <si>
    <t>stručno usavršavanje zaposlenika</t>
  </si>
  <si>
    <t>NAKNADE TROŠKOVA ZAPOSLENIMA</t>
  </si>
  <si>
    <t>RASHODI ZA MATERIJAL I ENERGIJU</t>
  </si>
  <si>
    <t>OSTALI NESPOM. RASHODI POSLOVANJA</t>
  </si>
  <si>
    <t>MATERIJALNI RASHODI</t>
  </si>
  <si>
    <t>OSTALI FINANCIJSKI RASHODI</t>
  </si>
  <si>
    <t>FINANCIJSKI RASHODI</t>
  </si>
  <si>
    <t>OST.NAK. GRAĐ. I KUĆ. IZ PRORAČUNA</t>
  </si>
  <si>
    <t>NAK. GRAĐ. I KUĆ. NA TEMELJU OSIG.</t>
  </si>
  <si>
    <t>RASHODI ZA USLUGE</t>
  </si>
  <si>
    <t>PRIHODI POSLOVANJA</t>
  </si>
  <si>
    <t>RASHODI POSLOVANJA</t>
  </si>
  <si>
    <t>Ostali prihodi za suf. Usluga (topli obrok)</t>
  </si>
  <si>
    <t>Materijalni i ostali financijski rashodi</t>
  </si>
  <si>
    <t>MATERIJALNI I OSTALI FINANCIJSKI RASHODI</t>
  </si>
  <si>
    <t>Nabava opreme</t>
  </si>
  <si>
    <t>ŽUPANIJA 01.01. - 30.09.2018.</t>
  </si>
  <si>
    <t xml:space="preserve">       I RASHODIMA 01.01. - 31.12.2018.g.</t>
  </si>
  <si>
    <t xml:space="preserve">                I RASHODIMA 01.01. - 31.12.2018.g.</t>
  </si>
  <si>
    <t>POTRAŽIVANJA I OBVEZE NA DAN 31.12.2018.</t>
  </si>
  <si>
    <t>OSTVARENI PRIHODI OD 01.01. - 31.12.2018.</t>
  </si>
  <si>
    <t>OSTV.1-12/2017.</t>
  </si>
  <si>
    <t>OSTV.1-12/2018.</t>
  </si>
  <si>
    <t>STANJE ŽIRO RAČUNA NA DAN 31.12.2018.</t>
  </si>
  <si>
    <t>Višak sredstava iz 2017.</t>
  </si>
  <si>
    <t>Neutrošeni dio prihoda od zakupa prostora</t>
  </si>
  <si>
    <t xml:space="preserve">NEUTROŠENI DIO PRIHODA OD </t>
  </si>
  <si>
    <t>ZAKUPA PROSTORA</t>
  </si>
  <si>
    <t xml:space="preserve">VIŠAK SREDSTAVA OD ZAKUPA </t>
  </si>
  <si>
    <t>PROSTORA 2017.</t>
  </si>
  <si>
    <t>VIŠAK SREDSTAVA ZA POKRIĆE</t>
  </si>
  <si>
    <t>MAT. RASHODA 2017.</t>
  </si>
  <si>
    <t>VIŠAK SREDSTAVA 31.12.2018.</t>
  </si>
  <si>
    <t>4;3</t>
  </si>
  <si>
    <t>tekuća godina</t>
  </si>
  <si>
    <t>**</t>
  </si>
  <si>
    <t>*</t>
  </si>
  <si>
    <t>Prosječan broj zaposlenika na osnovi ukalkuliranih sati rada</t>
  </si>
  <si>
    <t>Broj zaposlenika na kraju razdoblja</t>
  </si>
  <si>
    <t>Broj zaposlenika na početku razdoblja</t>
  </si>
  <si>
    <t>I - III 2019. **</t>
  </si>
  <si>
    <t>I - XII 2018. *</t>
  </si>
  <si>
    <t>OPIS</t>
  </si>
  <si>
    <t>BROJ ZAPOSLENIKA NA DAN 31.12. 2018. GODINE</t>
  </si>
  <si>
    <t>BROJ I STRUKTURA ZAPOSLENIH</t>
  </si>
  <si>
    <t>USTANOVA</t>
  </si>
  <si>
    <t>31.12.2018.</t>
  </si>
  <si>
    <t>neodređeno</t>
  </si>
  <si>
    <t>određeno</t>
  </si>
  <si>
    <t>Medicinsko osoblje</t>
  </si>
  <si>
    <t>VSS</t>
  </si>
  <si>
    <t>-</t>
  </si>
  <si>
    <t>VŠS</t>
  </si>
  <si>
    <t>SSS</t>
  </si>
  <si>
    <t>NKV</t>
  </si>
  <si>
    <t>DOM ZA STARIJE I NEMOĆNE OSOBE VARAŽDIN</t>
  </si>
  <si>
    <t>DNEVNI CENTAR ZA STARIJE OSOBE</t>
  </si>
  <si>
    <t>FINANCIJSKO IZVJEŠĆE O PLANIRANIM I OSTVARENIM</t>
  </si>
  <si>
    <t xml:space="preserve">               PRIHODIMA I RASHODIMA 01.01. - 31.12.2018.</t>
  </si>
  <si>
    <t>Tekuće potpore iz grad. prorač.</t>
  </si>
  <si>
    <t>Tekuće potpore iz žup. prorač.</t>
  </si>
  <si>
    <t>Materijalni rashodi</t>
  </si>
  <si>
    <t>UKUPNI MANJAK IZ</t>
  </si>
  <si>
    <t>PRETHODNIH GODINA</t>
  </si>
  <si>
    <t>VIŠAK NA DAN 31.12.2018.</t>
  </si>
  <si>
    <t>UKUPNI MANJAK DC 31.12.2018.</t>
  </si>
  <si>
    <t xml:space="preserve">FINANCIJSKO IZVJEŠĆE O PLANIRANIM I OSTVARENIM </t>
  </si>
  <si>
    <t xml:space="preserve">                  PRIHODIMA I RASHODIMA 01.01. - 31.12.2018.</t>
  </si>
  <si>
    <t xml:space="preserve">TEKUĆE POTPORE IZ ŽUPANIJSKOG PRORAČUNA </t>
  </si>
  <si>
    <t>TEKUĆE POTPORE IZ GRADSKOG PRORAČUNA</t>
  </si>
  <si>
    <t>VLASTITI PRIHOD</t>
  </si>
  <si>
    <t>RASHODI ZA ZAPOSLENE</t>
  </si>
  <si>
    <t>PLAĆE ZA ZAPOSLENE</t>
  </si>
  <si>
    <t>DAR DJECI ZA SVETOG NIKOLU</t>
  </si>
  <si>
    <t>BOŽIĆNICA</t>
  </si>
  <si>
    <t>NAKNADE ZA BOLEST</t>
  </si>
  <si>
    <t>REGRES</t>
  </si>
  <si>
    <t>OSTALI NENAVEDENI RASHODI ZA ZAPOSLENE</t>
  </si>
  <si>
    <t>DOPRINOSI NA PLAĆU</t>
  </si>
  <si>
    <t>NAKNADE ZA PRIJEVOZ NA POSAO I S POSLA</t>
  </si>
  <si>
    <t xml:space="preserve">UREDSKI MATERIJAL </t>
  </si>
  <si>
    <t>MATERIJAL I SREDSTVA ZA ČIŠĆENJE</t>
  </si>
  <si>
    <t>MATERIJAL ZA HIGIJENSKE POTREBE</t>
  </si>
  <si>
    <t>UREDSKI MATERIJAL I OST. MAT.</t>
  </si>
  <si>
    <t>NAMIRNICE</t>
  </si>
  <si>
    <t>MAT. ZA RADNU OKUPACIJU KORISNIKA</t>
  </si>
  <si>
    <t>MATERIJAL I SIROVINE</t>
  </si>
  <si>
    <t>ELEKTRIČNA ENERGIJA</t>
  </si>
  <si>
    <t>PLIN</t>
  </si>
  <si>
    <t>MOTORNI BENZIN</t>
  </si>
  <si>
    <t>ENERGIJA</t>
  </si>
  <si>
    <t>MAT. I DIJ. ZA TEK. I INV. ODRŽAV. OPREME</t>
  </si>
  <si>
    <t>MAT. I DIJ. ZA TEK. I INV. ODRŽAV. PRIJEV. SRED.</t>
  </si>
  <si>
    <t>MAT. I DIJ. ZA TEK. I INV. ODRŽAV.</t>
  </si>
  <si>
    <t>SLUŽB. RADNA I ZAŠTITNA ODJEĆA I OBUĆA</t>
  </si>
  <si>
    <t>USLUGE TELEFONA</t>
  </si>
  <si>
    <t>USLUGE TELEFONA, POŠTE I PRIJEVOZA</t>
  </si>
  <si>
    <t>USL. TEK. I INV. ODRŽAV. GRAĐ. OBJEKATA</t>
  </si>
  <si>
    <t>USL. TEK. I INV. ODRŽAV. OPREME</t>
  </si>
  <si>
    <t>USL. TEK. I INV. ODRŽAV. PRIJEV. SREDSTAVA</t>
  </si>
  <si>
    <t>USLUGE TEKUĆEG I INVESTICIJSKOG ODRŽAVANJA</t>
  </si>
  <si>
    <t>OPSKRBA VODOM</t>
  </si>
  <si>
    <t>ODVOZ SMEĆA</t>
  </si>
  <si>
    <t>KOMUNALNE USLUGE</t>
  </si>
  <si>
    <t>UGOVORI O DJELU</t>
  </si>
  <si>
    <t>INTELEKTUALNE I OSOBNE USLUGE</t>
  </si>
  <si>
    <t>USLUGE PRI REG. PRIJEVOZNIH SREDSTAVA</t>
  </si>
  <si>
    <t>OSTALE USLUGE</t>
  </si>
  <si>
    <t>PREMIJE OSIGURANJA PRIJEVOZNIH SREDSTAVA</t>
  </si>
  <si>
    <t xml:space="preserve">PREMIJE OSIGURANJA  </t>
  </si>
  <si>
    <t>OST. NESPOM. RASHODI POSLOVANJA</t>
  </si>
  <si>
    <t>Tabela 7</t>
  </si>
  <si>
    <t>Tabela 8</t>
  </si>
  <si>
    <t>a</t>
  </si>
  <si>
    <t>Tabela 5</t>
  </si>
  <si>
    <t>Tabela 6</t>
  </si>
  <si>
    <t>Tablica 1</t>
  </si>
  <si>
    <t>Tablica 2</t>
  </si>
  <si>
    <t>prethodna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</si>
</sst>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4">
    <xf numFmtId="0" fontId="0" fillId="0" borderId="0" xfId="0"/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4" fontId="0" fillId="0" borderId="0" xfId="0" applyNumberFormat="1" applyBorder="1"/>
    <xf numFmtId="4" fontId="0" fillId="0" borderId="2" xfId="0" applyNumberFormat="1" applyBorder="1"/>
    <xf numFmtId="4" fontId="1" fillId="0" borderId="0" xfId="0" applyNumberFormat="1" applyFont="1" applyBorder="1"/>
    <xf numFmtId="0" fontId="0" fillId="0" borderId="0" xfId="0" applyFont="1"/>
    <xf numFmtId="4" fontId="3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4" fontId="2" fillId="0" borderId="2" xfId="0" applyNumberFormat="1" applyFont="1" applyBorder="1"/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4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1" fillId="0" borderId="0" xfId="0" applyNumberFormat="1" applyFont="1" applyBorder="1"/>
    <xf numFmtId="4" fontId="1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4" fontId="3" fillId="0" borderId="0" xfId="1" applyNumberFormat="1" applyFont="1" applyBorder="1"/>
    <xf numFmtId="1" fontId="1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4" xfId="0" applyFont="1" applyBorder="1"/>
    <xf numFmtId="0" fontId="1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3" fillId="0" borderId="1" xfId="0" applyFont="1" applyBorder="1"/>
    <xf numFmtId="0" fontId="7" fillId="0" borderId="0" xfId="0" applyFont="1"/>
    <xf numFmtId="4" fontId="7" fillId="0" borderId="0" xfId="0" applyNumberFormat="1" applyFont="1"/>
    <xf numFmtId="0" fontId="0" fillId="0" borderId="1" xfId="0" applyBorder="1"/>
    <xf numFmtId="4" fontId="1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" fontId="0" fillId="0" borderId="11" xfId="0" applyNumberFormat="1" applyBorder="1" applyAlignment="1">
      <alignment horizontal="center"/>
    </xf>
    <xf numFmtId="1" fontId="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1" fillId="2" borderId="1" xfId="3" applyFill="1" applyBorder="1" applyAlignment="1">
      <alignment horizontal="center"/>
    </xf>
    <xf numFmtId="0" fontId="2" fillId="2" borderId="1" xfId="3" applyFont="1" applyFill="1" applyBorder="1"/>
    <xf numFmtId="0" fontId="3" fillId="2" borderId="1" xfId="3" applyFont="1" applyFill="1" applyBorder="1" applyAlignment="1">
      <alignment horizontal="center"/>
    </xf>
    <xf numFmtId="0" fontId="3" fillId="2" borderId="1" xfId="3" applyFont="1" applyFill="1" applyBorder="1"/>
    <xf numFmtId="0" fontId="2" fillId="2" borderId="1" xfId="3" applyFont="1" applyFill="1" applyBorder="1" applyAlignment="1">
      <alignment horizontal="center"/>
    </xf>
    <xf numFmtId="4" fontId="11" fillId="2" borderId="1" xfId="3" applyNumberFormat="1" applyFill="1" applyBorder="1"/>
    <xf numFmtId="4" fontId="3" fillId="2" borderId="1" xfId="3" applyNumberFormat="1" applyFont="1" applyFill="1" applyBorder="1"/>
    <xf numFmtId="4" fontId="2" fillId="2" borderId="1" xfId="3" applyNumberFormat="1" applyFont="1" applyFill="1" applyBorder="1"/>
    <xf numFmtId="0" fontId="11" fillId="2" borderId="0" xfId="3" applyFill="1" applyBorder="1" applyAlignment="1">
      <alignment horizontal="center"/>
    </xf>
    <xf numFmtId="0" fontId="11" fillId="2" borderId="0" xfId="3" applyFill="1" applyBorder="1"/>
    <xf numFmtId="0" fontId="3" fillId="2" borderId="0" xfId="3" applyFont="1" applyFill="1" applyBorder="1"/>
    <xf numFmtId="4" fontId="3" fillId="2" borderId="0" xfId="3" applyNumberFormat="1" applyFont="1" applyFill="1" applyBorder="1"/>
    <xf numFmtId="4" fontId="3" fillId="2" borderId="0" xfId="4" applyNumberFormat="1" applyFont="1" applyFill="1" applyBorder="1"/>
    <xf numFmtId="4" fontId="2" fillId="2" borderId="0" xfId="3" applyNumberFormat="1" applyFont="1" applyFill="1" applyBorder="1"/>
    <xf numFmtId="0" fontId="11" fillId="2" borderId="1" xfId="3" applyFill="1" applyBorder="1"/>
    <xf numFmtId="4" fontId="3" fillId="2" borderId="1" xfId="3" applyNumberFormat="1" applyFont="1" applyFill="1" applyBorder="1" applyAlignment="1">
      <alignment horizontal="center"/>
    </xf>
    <xf numFmtId="4" fontId="3" fillId="2" borderId="0" xfId="5" applyNumberFormat="1" applyFont="1" applyFill="1" applyBorder="1"/>
    <xf numFmtId="0" fontId="11" fillId="2" borderId="0" xfId="3" applyFill="1" applyAlignment="1">
      <alignment horizontal="center"/>
    </xf>
    <xf numFmtId="0" fontId="11" fillId="2" borderId="0" xfId="3" applyFill="1"/>
    <xf numFmtId="4" fontId="11" fillId="2" borderId="0" xfId="3" applyNumberFormat="1" applyFill="1"/>
    <xf numFmtId="4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4" fontId="2" fillId="0" borderId="1" xfId="3" applyNumberFormat="1" applyFont="1" applyFill="1" applyBorder="1"/>
    <xf numFmtId="4" fontId="3" fillId="0" borderId="1" xfId="3" applyNumberFormat="1" applyFont="1" applyFill="1" applyBorder="1"/>
    <xf numFmtId="0" fontId="3" fillId="2" borderId="0" xfId="3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2" borderId="0" xfId="3" applyFont="1" applyFill="1"/>
    <xf numFmtId="4" fontId="0" fillId="0" borderId="4" xfId="0" applyNumberFormat="1" applyFill="1" applyBorder="1"/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/>
    <xf numFmtId="4" fontId="3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ont="1" applyFill="1"/>
    <xf numFmtId="164" fontId="0" fillId="0" borderId="0" xfId="0" applyNumberFormat="1"/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/>
    </xf>
    <xf numFmtId="4" fontId="12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" fillId="0" borderId="1" xfId="3" applyNumberFormat="1" applyFont="1" applyFill="1" applyBorder="1" applyAlignment="1"/>
    <xf numFmtId="4" fontId="11" fillId="0" borderId="1" xfId="3" applyNumberFormat="1" applyFill="1" applyBorder="1"/>
    <xf numFmtId="4" fontId="9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4" fontId="2" fillId="0" borderId="0" xfId="0" applyNumberFormat="1" applyFont="1" applyFill="1"/>
    <xf numFmtId="4" fontId="13" fillId="0" borderId="1" xfId="0" applyNumberFormat="1" applyFont="1" applyFill="1" applyBorder="1" applyAlignment="1"/>
    <xf numFmtId="4" fontId="2" fillId="0" borderId="1" xfId="4" applyNumberFormat="1" applyFont="1" applyFill="1" applyBorder="1"/>
    <xf numFmtId="4" fontId="3" fillId="0" borderId="1" xfId="4" applyNumberFormat="1" applyFont="1" applyFill="1" applyBorder="1"/>
    <xf numFmtId="4" fontId="2" fillId="0" borderId="1" xfId="5" applyNumberFormat="1" applyFont="1" applyFill="1" applyBorder="1"/>
    <xf numFmtId="4" fontId="3" fillId="0" borderId="1" xfId="5" applyNumberFormat="1" applyFont="1" applyFill="1" applyBorder="1"/>
    <xf numFmtId="4" fontId="2" fillId="0" borderId="1" xfId="6" applyNumberFormat="1" applyFont="1" applyFill="1" applyBorder="1"/>
    <xf numFmtId="4" fontId="3" fillId="0" borderId="1" xfId="6" applyNumberFormat="1" applyFont="1" applyFill="1" applyBorder="1"/>
    <xf numFmtId="4" fontId="2" fillId="0" borderId="1" xfId="7" applyNumberFormat="1" applyFont="1" applyFill="1" applyBorder="1"/>
    <xf numFmtId="4" fontId="3" fillId="0" borderId="1" xfId="7" applyNumberFormat="1" applyFont="1" applyFill="1" applyBorder="1"/>
    <xf numFmtId="4" fontId="2" fillId="0" borderId="1" xfId="8" applyNumberFormat="1" applyFont="1" applyFill="1" applyBorder="1"/>
    <xf numFmtId="4" fontId="2" fillId="0" borderId="1" xfId="9" applyNumberFormat="1" applyFont="1" applyFill="1" applyBorder="1"/>
    <xf numFmtId="4" fontId="3" fillId="0" borderId="1" xfId="9" applyNumberFormat="1" applyFont="1" applyFill="1" applyBorder="1"/>
    <xf numFmtId="4" fontId="2" fillId="0" borderId="1" xfId="10" applyNumberFormat="1" applyFont="1" applyFill="1" applyBorder="1"/>
    <xf numFmtId="4" fontId="3" fillId="0" borderId="1" xfId="1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14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2" fillId="0" borderId="1" xfId="0" applyNumberFormat="1" applyFont="1" applyBorder="1"/>
    <xf numFmtId="0" fontId="14" fillId="0" borderId="0" xfId="0" applyFont="1"/>
    <xf numFmtId="4" fontId="14" fillId="0" borderId="0" xfId="0" applyNumberFormat="1" applyFont="1"/>
    <xf numFmtId="4" fontId="0" fillId="0" borderId="12" xfId="0" applyNumberFormat="1" applyFill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2" fillId="0" borderId="0" xfId="11"/>
    <xf numFmtId="0" fontId="15" fillId="0" borderId="0" xfId="11" applyFont="1" applyFill="1" applyBorder="1" applyAlignment="1">
      <alignment vertical="center" wrapText="1"/>
    </xf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2" fillId="0" borderId="1" xfId="11" applyBorder="1" applyAlignment="1">
      <alignment vertical="center" wrapText="1"/>
    </xf>
    <xf numFmtId="0" fontId="2" fillId="0" borderId="1" xfId="11" applyBorder="1" applyAlignment="1">
      <alignment horizontal="center" vertical="center"/>
    </xf>
    <xf numFmtId="0" fontId="3" fillId="3" borderId="1" xfId="11" applyFont="1" applyFill="1" applyBorder="1" applyAlignment="1">
      <alignment horizontal="center" vertical="center"/>
    </xf>
    <xf numFmtId="0" fontId="2" fillId="0" borderId="0" xfId="11" applyAlignment="1">
      <alignment horizontal="left"/>
    </xf>
    <xf numFmtId="0" fontId="2" fillId="0" borderId="0" xfId="11" applyAlignment="1">
      <alignment vertical="center"/>
    </xf>
    <xf numFmtId="0" fontId="3" fillId="3" borderId="10" xfId="11" applyFont="1" applyFill="1" applyBorder="1" applyAlignment="1">
      <alignment horizontal="center" vertical="center"/>
    </xf>
    <xf numFmtId="0" fontId="3" fillId="3" borderId="12" xfId="11" applyFont="1" applyFill="1" applyBorder="1" applyAlignment="1">
      <alignment horizontal="center" vertical="center"/>
    </xf>
    <xf numFmtId="0" fontId="3" fillId="3" borderId="22" xfId="11" applyFont="1" applyFill="1" applyBorder="1" applyAlignment="1">
      <alignment horizontal="center" vertical="center"/>
    </xf>
    <xf numFmtId="0" fontId="1" fillId="0" borderId="24" xfId="11" applyFont="1" applyBorder="1" applyAlignment="1">
      <alignment vertical="center" wrapText="1"/>
    </xf>
    <xf numFmtId="0" fontId="1" fillId="0" borderId="17" xfId="11" applyFont="1" applyBorder="1" applyAlignment="1">
      <alignment horizontal="right" vertical="center" wrapText="1"/>
    </xf>
    <xf numFmtId="0" fontId="1" fillId="0" borderId="25" xfId="11" applyFont="1" applyBorder="1" applyAlignment="1">
      <alignment horizontal="right" vertical="center" wrapText="1"/>
    </xf>
    <xf numFmtId="0" fontId="1" fillId="0" borderId="19" xfId="11" applyFont="1" applyBorder="1" applyAlignment="1">
      <alignment horizontal="right" vertical="center" wrapText="1"/>
    </xf>
    <xf numFmtId="0" fontId="16" fillId="0" borderId="26" xfId="11" applyFont="1" applyBorder="1" applyAlignment="1">
      <alignment horizontal="right" vertical="center" wrapText="1"/>
    </xf>
    <xf numFmtId="0" fontId="16" fillId="0" borderId="2" xfId="11" applyFont="1" applyBorder="1" applyAlignment="1">
      <alignment horizontal="right" vertical="center" wrapText="1"/>
    </xf>
    <xf numFmtId="0" fontId="16" fillId="0" borderId="1" xfId="11" applyFont="1" applyBorder="1" applyAlignment="1">
      <alignment horizontal="right" vertical="center" wrapText="1"/>
    </xf>
    <xf numFmtId="0" fontId="16" fillId="0" borderId="27" xfId="11" applyFont="1" applyBorder="1" applyAlignment="1">
      <alignment horizontal="right" vertical="center" wrapText="1"/>
    </xf>
    <xf numFmtId="0" fontId="16" fillId="0" borderId="28" xfId="11" applyFont="1" applyBorder="1" applyAlignment="1">
      <alignment horizontal="right" vertical="center" wrapText="1"/>
    </xf>
    <xf numFmtId="0" fontId="16" fillId="0" borderId="29" xfId="11" applyFont="1" applyBorder="1" applyAlignment="1">
      <alignment horizontal="right" vertical="center" wrapText="1"/>
    </xf>
    <xf numFmtId="0" fontId="16" fillId="0" borderId="30" xfId="11" applyFont="1" applyBorder="1" applyAlignment="1">
      <alignment horizontal="right" vertical="center" wrapText="1"/>
    </xf>
    <xf numFmtId="0" fontId="16" fillId="0" borderId="31" xfId="11" applyFont="1" applyBorder="1" applyAlignment="1">
      <alignment horizontal="right" vertical="center" wrapText="1"/>
    </xf>
    <xf numFmtId="0" fontId="1" fillId="3" borderId="21" xfId="11" applyFont="1" applyFill="1" applyBorder="1" applyAlignment="1">
      <alignment vertical="center" wrapText="1"/>
    </xf>
    <xf numFmtId="0" fontId="1" fillId="3" borderId="32" xfId="11" applyFont="1" applyFill="1" applyBorder="1" applyAlignment="1">
      <alignment horizontal="right" vertical="center" wrapText="1"/>
    </xf>
    <xf numFmtId="0" fontId="3" fillId="0" borderId="0" xfId="0" applyFont="1" applyAlignment="1"/>
    <xf numFmtId="4" fontId="3" fillId="0" borderId="1" xfId="0" applyNumberFormat="1" applyFont="1" applyFill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2" borderId="1" xfId="0" applyNumberFormat="1" applyFill="1" applyBorder="1"/>
    <xf numFmtId="4" fontId="0" fillId="2" borderId="11" xfId="0" applyNumberFormat="1" applyFill="1" applyBorder="1"/>
    <xf numFmtId="4" fontId="0" fillId="0" borderId="11" xfId="0" applyNumberFormat="1" applyFill="1" applyBorder="1"/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4" fontId="0" fillId="0" borderId="5" xfId="0" applyNumberFormat="1" applyBorder="1"/>
    <xf numFmtId="4" fontId="0" fillId="2" borderId="1" xfId="0" applyNumberFormat="1" applyFill="1" applyBorder="1" applyAlignment="1">
      <alignment horizontal="right"/>
    </xf>
    <xf numFmtId="4" fontId="3" fillId="2" borderId="1" xfId="0" applyNumberFormat="1" applyFont="1" applyFill="1" applyBorder="1"/>
    <xf numFmtId="0" fontId="2" fillId="0" borderId="0" xfId="0" applyFont="1"/>
    <xf numFmtId="0" fontId="12" fillId="0" borderId="0" xfId="0" applyFont="1" applyFill="1"/>
    <xf numFmtId="4" fontId="12" fillId="0" borderId="0" xfId="0" applyNumberFormat="1" applyFont="1" applyFill="1"/>
    <xf numFmtId="4" fontId="12" fillId="0" borderId="0" xfId="0" applyNumberFormat="1" applyFont="1"/>
    <xf numFmtId="0" fontId="12" fillId="0" borderId="0" xfId="0" applyFont="1"/>
    <xf numFmtId="4" fontId="0" fillId="2" borderId="0" xfId="0" applyNumberFormat="1" applyFont="1" applyFill="1"/>
    <xf numFmtId="4" fontId="0" fillId="0" borderId="0" xfId="0" applyNumberFormat="1" applyFont="1"/>
    <xf numFmtId="4" fontId="1" fillId="0" borderId="0" xfId="0" applyNumberFormat="1" applyFont="1" applyAlignment="1">
      <alignment horizontal="right"/>
    </xf>
    <xf numFmtId="0" fontId="18" fillId="0" borderId="0" xfId="0" applyFont="1"/>
    <xf numFmtId="4" fontId="13" fillId="0" borderId="0" xfId="0" applyNumberFormat="1" applyFont="1"/>
    <xf numFmtId="0" fontId="13" fillId="0" borderId="0" xfId="0" applyFont="1"/>
    <xf numFmtId="0" fontId="3" fillId="0" borderId="0" xfId="11" applyFont="1" applyAlignment="1">
      <alignment horizontal="center"/>
    </xf>
    <xf numFmtId="0" fontId="3" fillId="0" borderId="0" xfId="11" applyFont="1"/>
    <xf numFmtId="0" fontId="2" fillId="0" borderId="0" xfId="11" applyFont="1"/>
    <xf numFmtId="4" fontId="3" fillId="0" borderId="1" xfId="1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3" fillId="0" borderId="1" xfId="1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11" applyFont="1" applyBorder="1" applyAlignment="1">
      <alignment horizontal="center"/>
    </xf>
    <xf numFmtId="0" fontId="2" fillId="0" borderId="3" xfId="11" applyFont="1" applyBorder="1"/>
    <xf numFmtId="4" fontId="2" fillId="0" borderId="1" xfId="11" applyNumberFormat="1" applyFont="1" applyFill="1" applyBorder="1"/>
    <xf numFmtId="4" fontId="13" fillId="0" borderId="1" xfId="0" applyNumberFormat="1" applyFont="1" applyBorder="1"/>
    <xf numFmtId="4" fontId="13" fillId="0" borderId="1" xfId="0" applyNumberFormat="1" applyFont="1" applyFill="1" applyBorder="1"/>
    <xf numFmtId="0" fontId="13" fillId="0" borderId="1" xfId="0" applyFont="1" applyBorder="1" applyAlignment="1">
      <alignment horizontal="center"/>
    </xf>
    <xf numFmtId="0" fontId="2" fillId="0" borderId="2" xfId="11" applyFont="1" applyBorder="1" applyAlignment="1">
      <alignment horizontal="center"/>
    </xf>
    <xf numFmtId="0" fontId="2" fillId="0" borderId="2" xfId="11" applyFont="1" applyFill="1" applyBorder="1"/>
    <xf numFmtId="0" fontId="3" fillId="0" borderId="3" xfId="11" applyFont="1" applyBorder="1"/>
    <xf numFmtId="0" fontId="2" fillId="0" borderId="0" xfId="11" applyFont="1" applyAlignment="1">
      <alignment horizontal="center"/>
    </xf>
    <xf numFmtId="4" fontId="3" fillId="0" borderId="1" xfId="11" applyNumberFormat="1" applyFont="1" applyFill="1" applyBorder="1"/>
    <xf numFmtId="4" fontId="3" fillId="0" borderId="1" xfId="0" applyNumberFormat="1" applyFont="1" applyBorder="1"/>
    <xf numFmtId="4" fontId="3" fillId="0" borderId="0" xfId="11" applyNumberFormat="1" applyFont="1" applyBorder="1"/>
    <xf numFmtId="0" fontId="2" fillId="0" borderId="2" xfId="11" applyFont="1" applyBorder="1"/>
    <xf numFmtId="4" fontId="2" fillId="0" borderId="2" xfId="11" applyNumberFormat="1" applyFont="1" applyFill="1" applyBorder="1"/>
    <xf numFmtId="4" fontId="3" fillId="0" borderId="2" xfId="11" applyNumberFormat="1" applyFont="1" applyFill="1" applyBorder="1"/>
    <xf numFmtId="1" fontId="13" fillId="0" borderId="0" xfId="0" applyNumberFormat="1" applyFont="1" applyBorder="1" applyAlignment="1">
      <alignment horizontal="center"/>
    </xf>
    <xf numFmtId="4" fontId="2" fillId="0" borderId="1" xfId="11" applyNumberFormat="1" applyFont="1" applyFill="1" applyBorder="1" applyAlignment="1"/>
    <xf numFmtId="4" fontId="2" fillId="0" borderId="1" xfId="0" applyNumberFormat="1" applyFont="1" applyBorder="1" applyAlignment="1"/>
    <xf numFmtId="4" fontId="2" fillId="0" borderId="1" xfId="0" applyNumberFormat="1" applyFont="1" applyFill="1" applyBorder="1" applyAlignment="1"/>
    <xf numFmtId="0" fontId="3" fillId="0" borderId="1" xfId="11" applyFont="1" applyBorder="1" applyAlignment="1">
      <alignment horizontal="center"/>
    </xf>
    <xf numFmtId="0" fontId="3" fillId="0" borderId="2" xfId="11" applyFont="1" applyBorder="1"/>
    <xf numFmtId="4" fontId="3" fillId="0" borderId="1" xfId="11" applyNumberFormat="1" applyFont="1" applyFill="1" applyBorder="1" applyAlignment="1"/>
    <xf numFmtId="4" fontId="3" fillId="0" borderId="1" xfId="0" applyNumberFormat="1" applyFont="1" applyFill="1" applyBorder="1" applyAlignment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1" xfId="11" applyFont="1" applyBorder="1" applyAlignment="1">
      <alignment horizontal="center"/>
    </xf>
    <xf numFmtId="0" fontId="2" fillId="0" borderId="4" xfId="11" applyFont="1" applyBorder="1"/>
    <xf numFmtId="0" fontId="3" fillId="0" borderId="11" xfId="11" applyFont="1" applyBorder="1" applyAlignment="1">
      <alignment horizontal="center"/>
    </xf>
    <xf numFmtId="0" fontId="3" fillId="0" borderId="4" xfId="11" applyFont="1" applyBorder="1"/>
    <xf numFmtId="4" fontId="2" fillId="0" borderId="1" xfId="0" applyNumberFormat="1" applyFont="1" applyFill="1" applyBorder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3" fillId="0" borderId="0" xfId="11" applyFont="1" applyFill="1" applyBorder="1"/>
    <xf numFmtId="0" fontId="14" fillId="0" borderId="0" xfId="0" applyFont="1" applyBorder="1"/>
    <xf numFmtId="0" fontId="13" fillId="0" borderId="0" xfId="0" applyFont="1" applyBorder="1"/>
    <xf numFmtId="4" fontId="3" fillId="0" borderId="0" xfId="11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Border="1"/>
    <xf numFmtId="4" fontId="14" fillId="0" borderId="0" xfId="0" applyNumberFormat="1" applyFont="1" applyBorder="1"/>
    <xf numFmtId="0" fontId="3" fillId="0" borderId="0" xfId="11" applyFont="1" applyAlignment="1">
      <alignment horizontal="left"/>
    </xf>
    <xf numFmtId="0" fontId="7" fillId="0" borderId="0" xfId="11" applyFont="1" applyAlignment="1">
      <alignment horizontal="center"/>
    </xf>
    <xf numFmtId="0" fontId="3" fillId="3" borderId="2" xfId="11" applyFont="1" applyFill="1" applyBorder="1" applyAlignment="1">
      <alignment horizontal="center" vertical="center"/>
    </xf>
    <xf numFmtId="0" fontId="3" fillId="3" borderId="4" xfId="11" applyFont="1" applyFill="1" applyBorder="1" applyAlignment="1">
      <alignment horizontal="center" vertical="center"/>
    </xf>
    <xf numFmtId="0" fontId="1" fillId="0" borderId="23" xfId="11" applyFont="1" applyBorder="1" applyAlignment="1">
      <alignment horizontal="center" vertical="center" wrapText="1"/>
    </xf>
    <xf numFmtId="0" fontId="1" fillId="0" borderId="20" xfId="11" applyFont="1" applyBorder="1" applyAlignment="1">
      <alignment horizontal="center" vertical="center" wrapText="1"/>
    </xf>
    <xf numFmtId="0" fontId="7" fillId="0" borderId="0" xfId="11" applyFont="1" applyAlignment="1">
      <alignment horizontal="center" vertical="center"/>
    </xf>
    <xf numFmtId="0" fontId="1" fillId="3" borderId="15" xfId="11" applyFont="1" applyFill="1" applyBorder="1" applyAlignment="1">
      <alignment horizontal="center" vertical="center"/>
    </xf>
    <xf numFmtId="0" fontId="1" fillId="3" borderId="20" xfId="11" applyFont="1" applyFill="1" applyBorder="1" applyAlignment="1">
      <alignment horizontal="center" vertical="center"/>
    </xf>
    <xf numFmtId="0" fontId="3" fillId="3" borderId="16" xfId="11" applyFont="1" applyFill="1" applyBorder="1" applyAlignment="1">
      <alignment horizontal="center" vertical="center"/>
    </xf>
    <xf numFmtId="0" fontId="3" fillId="3" borderId="21" xfId="11" applyFont="1" applyFill="1" applyBorder="1" applyAlignment="1">
      <alignment horizontal="center" vertical="center"/>
    </xf>
    <xf numFmtId="0" fontId="3" fillId="3" borderId="17" xfId="11" applyFont="1" applyFill="1" applyBorder="1" applyAlignment="1">
      <alignment horizontal="center" vertical="center"/>
    </xf>
    <xf numFmtId="0" fontId="3" fillId="3" borderId="18" xfId="11" applyFont="1" applyFill="1" applyBorder="1" applyAlignment="1">
      <alignment horizontal="center" vertical="center"/>
    </xf>
    <xf numFmtId="0" fontId="3" fillId="3" borderId="19" xfId="11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3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2">
    <cellStyle name="Currency 2" xfId="2"/>
    <cellStyle name="Normal 2" xfId="1"/>
    <cellStyle name="Normalno" xfId="0" builtinId="0"/>
    <cellStyle name="Normalno 2" xfId="11"/>
    <cellStyle name="Obično 10" xfId="10"/>
    <cellStyle name="Obično 2" xfId="3"/>
    <cellStyle name="Obično 4" xfId="4"/>
    <cellStyle name="Obično 5" xfId="5"/>
    <cellStyle name="Obično 6" xfId="6"/>
    <cellStyle name="Obično 7" xfId="7"/>
    <cellStyle name="Obično 8" xfId="8"/>
    <cellStyle name="Obično 9" xfId="9"/>
  </cellStyles>
  <dxfs count="0"/>
  <tableStyles count="0" defaultTableStyle="TableStyleMedium2" defaultPivotStyle="PivotStyleLight16"/>
  <colors>
    <mruColors>
      <color rgb="FF99FF66"/>
      <color rgb="FFCCFFCC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UAN3Q1YP/DC%20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"/>
      <sheetName val="Tabela 2"/>
    </sheetNames>
    <sheetDataSet>
      <sheetData sheetId="0"/>
      <sheetData sheetId="1">
        <row r="11">
          <cell r="J11">
            <v>70000</v>
          </cell>
        </row>
        <row r="12">
          <cell r="J12">
            <v>25000</v>
          </cell>
        </row>
        <row r="13">
          <cell r="J13">
            <v>90153.97</v>
          </cell>
        </row>
        <row r="25">
          <cell r="J25">
            <v>100425.28</v>
          </cell>
        </row>
        <row r="64">
          <cell r="J64">
            <v>63169.950000000012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2" sqref="B12"/>
    </sheetView>
  </sheetViews>
  <sheetFormatPr defaultRowHeight="12.75" x14ac:dyDescent="0.2"/>
  <cols>
    <col min="1" max="1" width="7.140625" style="159" customWidth="1"/>
    <col min="2" max="2" width="24.28515625" style="159" customWidth="1"/>
    <col min="3" max="3" width="27.28515625" style="159" customWidth="1"/>
    <col min="4" max="4" width="27.85546875" style="159" customWidth="1"/>
    <col min="5" max="256" width="8.85546875" style="159"/>
    <col min="257" max="257" width="7.140625" style="159" customWidth="1"/>
    <col min="258" max="258" width="24.28515625" style="159" customWidth="1"/>
    <col min="259" max="259" width="27.28515625" style="159" customWidth="1"/>
    <col min="260" max="260" width="27.85546875" style="159" customWidth="1"/>
    <col min="261" max="512" width="8.85546875" style="159"/>
    <col min="513" max="513" width="7.140625" style="159" customWidth="1"/>
    <col min="514" max="514" width="24.28515625" style="159" customWidth="1"/>
    <col min="515" max="515" width="27.28515625" style="159" customWidth="1"/>
    <col min="516" max="516" width="27.85546875" style="159" customWidth="1"/>
    <col min="517" max="768" width="8.85546875" style="159"/>
    <col min="769" max="769" width="7.140625" style="159" customWidth="1"/>
    <col min="770" max="770" width="24.28515625" style="159" customWidth="1"/>
    <col min="771" max="771" width="27.28515625" style="159" customWidth="1"/>
    <col min="772" max="772" width="27.85546875" style="159" customWidth="1"/>
    <col min="773" max="1024" width="8.85546875" style="159"/>
    <col min="1025" max="1025" width="7.140625" style="159" customWidth="1"/>
    <col min="1026" max="1026" width="24.28515625" style="159" customWidth="1"/>
    <col min="1027" max="1027" width="27.28515625" style="159" customWidth="1"/>
    <col min="1028" max="1028" width="27.85546875" style="159" customWidth="1"/>
    <col min="1029" max="1280" width="8.85546875" style="159"/>
    <col min="1281" max="1281" width="7.140625" style="159" customWidth="1"/>
    <col min="1282" max="1282" width="24.28515625" style="159" customWidth="1"/>
    <col min="1283" max="1283" width="27.28515625" style="159" customWidth="1"/>
    <col min="1284" max="1284" width="27.85546875" style="159" customWidth="1"/>
    <col min="1285" max="1536" width="8.85546875" style="159"/>
    <col min="1537" max="1537" width="7.140625" style="159" customWidth="1"/>
    <col min="1538" max="1538" width="24.28515625" style="159" customWidth="1"/>
    <col min="1539" max="1539" width="27.28515625" style="159" customWidth="1"/>
    <col min="1540" max="1540" width="27.85546875" style="159" customWidth="1"/>
    <col min="1541" max="1792" width="8.85546875" style="159"/>
    <col min="1793" max="1793" width="7.140625" style="159" customWidth="1"/>
    <col min="1794" max="1794" width="24.28515625" style="159" customWidth="1"/>
    <col min="1795" max="1795" width="27.28515625" style="159" customWidth="1"/>
    <col min="1796" max="1796" width="27.85546875" style="159" customWidth="1"/>
    <col min="1797" max="2048" width="8.85546875" style="159"/>
    <col min="2049" max="2049" width="7.140625" style="159" customWidth="1"/>
    <col min="2050" max="2050" width="24.28515625" style="159" customWidth="1"/>
    <col min="2051" max="2051" width="27.28515625" style="159" customWidth="1"/>
    <col min="2052" max="2052" width="27.85546875" style="159" customWidth="1"/>
    <col min="2053" max="2304" width="8.85546875" style="159"/>
    <col min="2305" max="2305" width="7.140625" style="159" customWidth="1"/>
    <col min="2306" max="2306" width="24.28515625" style="159" customWidth="1"/>
    <col min="2307" max="2307" width="27.28515625" style="159" customWidth="1"/>
    <col min="2308" max="2308" width="27.85546875" style="159" customWidth="1"/>
    <col min="2309" max="2560" width="8.85546875" style="159"/>
    <col min="2561" max="2561" width="7.140625" style="159" customWidth="1"/>
    <col min="2562" max="2562" width="24.28515625" style="159" customWidth="1"/>
    <col min="2563" max="2563" width="27.28515625" style="159" customWidth="1"/>
    <col min="2564" max="2564" width="27.85546875" style="159" customWidth="1"/>
    <col min="2565" max="2816" width="8.85546875" style="159"/>
    <col min="2817" max="2817" width="7.140625" style="159" customWidth="1"/>
    <col min="2818" max="2818" width="24.28515625" style="159" customWidth="1"/>
    <col min="2819" max="2819" width="27.28515625" style="159" customWidth="1"/>
    <col min="2820" max="2820" width="27.85546875" style="159" customWidth="1"/>
    <col min="2821" max="3072" width="8.85546875" style="159"/>
    <col min="3073" max="3073" width="7.140625" style="159" customWidth="1"/>
    <col min="3074" max="3074" width="24.28515625" style="159" customWidth="1"/>
    <col min="3075" max="3075" width="27.28515625" style="159" customWidth="1"/>
    <col min="3076" max="3076" width="27.85546875" style="159" customWidth="1"/>
    <col min="3077" max="3328" width="8.85546875" style="159"/>
    <col min="3329" max="3329" width="7.140625" style="159" customWidth="1"/>
    <col min="3330" max="3330" width="24.28515625" style="159" customWidth="1"/>
    <col min="3331" max="3331" width="27.28515625" style="159" customWidth="1"/>
    <col min="3332" max="3332" width="27.85546875" style="159" customWidth="1"/>
    <col min="3333" max="3584" width="8.85546875" style="159"/>
    <col min="3585" max="3585" width="7.140625" style="159" customWidth="1"/>
    <col min="3586" max="3586" width="24.28515625" style="159" customWidth="1"/>
    <col min="3587" max="3587" width="27.28515625" style="159" customWidth="1"/>
    <col min="3588" max="3588" width="27.85546875" style="159" customWidth="1"/>
    <col min="3589" max="3840" width="8.85546875" style="159"/>
    <col min="3841" max="3841" width="7.140625" style="159" customWidth="1"/>
    <col min="3842" max="3842" width="24.28515625" style="159" customWidth="1"/>
    <col min="3843" max="3843" width="27.28515625" style="159" customWidth="1"/>
    <col min="3844" max="3844" width="27.85546875" style="159" customWidth="1"/>
    <col min="3845" max="4096" width="8.85546875" style="159"/>
    <col min="4097" max="4097" width="7.140625" style="159" customWidth="1"/>
    <col min="4098" max="4098" width="24.28515625" style="159" customWidth="1"/>
    <col min="4099" max="4099" width="27.28515625" style="159" customWidth="1"/>
    <col min="4100" max="4100" width="27.85546875" style="159" customWidth="1"/>
    <col min="4101" max="4352" width="8.85546875" style="159"/>
    <col min="4353" max="4353" width="7.140625" style="159" customWidth="1"/>
    <col min="4354" max="4354" width="24.28515625" style="159" customWidth="1"/>
    <col min="4355" max="4355" width="27.28515625" style="159" customWidth="1"/>
    <col min="4356" max="4356" width="27.85546875" style="159" customWidth="1"/>
    <col min="4357" max="4608" width="8.85546875" style="159"/>
    <col min="4609" max="4609" width="7.140625" style="159" customWidth="1"/>
    <col min="4610" max="4610" width="24.28515625" style="159" customWidth="1"/>
    <col min="4611" max="4611" width="27.28515625" style="159" customWidth="1"/>
    <col min="4612" max="4612" width="27.85546875" style="159" customWidth="1"/>
    <col min="4613" max="4864" width="8.85546875" style="159"/>
    <col min="4865" max="4865" width="7.140625" style="159" customWidth="1"/>
    <col min="4866" max="4866" width="24.28515625" style="159" customWidth="1"/>
    <col min="4867" max="4867" width="27.28515625" style="159" customWidth="1"/>
    <col min="4868" max="4868" width="27.85546875" style="159" customWidth="1"/>
    <col min="4869" max="5120" width="8.85546875" style="159"/>
    <col min="5121" max="5121" width="7.140625" style="159" customWidth="1"/>
    <col min="5122" max="5122" width="24.28515625" style="159" customWidth="1"/>
    <col min="5123" max="5123" width="27.28515625" style="159" customWidth="1"/>
    <col min="5124" max="5124" width="27.85546875" style="159" customWidth="1"/>
    <col min="5125" max="5376" width="8.85546875" style="159"/>
    <col min="5377" max="5377" width="7.140625" style="159" customWidth="1"/>
    <col min="5378" max="5378" width="24.28515625" style="159" customWidth="1"/>
    <col min="5379" max="5379" width="27.28515625" style="159" customWidth="1"/>
    <col min="5380" max="5380" width="27.85546875" style="159" customWidth="1"/>
    <col min="5381" max="5632" width="8.85546875" style="159"/>
    <col min="5633" max="5633" width="7.140625" style="159" customWidth="1"/>
    <col min="5634" max="5634" width="24.28515625" style="159" customWidth="1"/>
    <col min="5635" max="5635" width="27.28515625" style="159" customWidth="1"/>
    <col min="5636" max="5636" width="27.85546875" style="159" customWidth="1"/>
    <col min="5637" max="5888" width="8.85546875" style="159"/>
    <col min="5889" max="5889" width="7.140625" style="159" customWidth="1"/>
    <col min="5890" max="5890" width="24.28515625" style="159" customWidth="1"/>
    <col min="5891" max="5891" width="27.28515625" style="159" customWidth="1"/>
    <col min="5892" max="5892" width="27.85546875" style="159" customWidth="1"/>
    <col min="5893" max="6144" width="8.85546875" style="159"/>
    <col min="6145" max="6145" width="7.140625" style="159" customWidth="1"/>
    <col min="6146" max="6146" width="24.28515625" style="159" customWidth="1"/>
    <col min="6147" max="6147" width="27.28515625" style="159" customWidth="1"/>
    <col min="6148" max="6148" width="27.85546875" style="159" customWidth="1"/>
    <col min="6149" max="6400" width="8.85546875" style="159"/>
    <col min="6401" max="6401" width="7.140625" style="159" customWidth="1"/>
    <col min="6402" max="6402" width="24.28515625" style="159" customWidth="1"/>
    <col min="6403" max="6403" width="27.28515625" style="159" customWidth="1"/>
    <col min="6404" max="6404" width="27.85546875" style="159" customWidth="1"/>
    <col min="6405" max="6656" width="8.85546875" style="159"/>
    <col min="6657" max="6657" width="7.140625" style="159" customWidth="1"/>
    <col min="6658" max="6658" width="24.28515625" style="159" customWidth="1"/>
    <col min="6659" max="6659" width="27.28515625" style="159" customWidth="1"/>
    <col min="6660" max="6660" width="27.85546875" style="159" customWidth="1"/>
    <col min="6661" max="6912" width="8.85546875" style="159"/>
    <col min="6913" max="6913" width="7.140625" style="159" customWidth="1"/>
    <col min="6914" max="6914" width="24.28515625" style="159" customWidth="1"/>
    <col min="6915" max="6915" width="27.28515625" style="159" customWidth="1"/>
    <col min="6916" max="6916" width="27.85546875" style="159" customWidth="1"/>
    <col min="6917" max="7168" width="8.85546875" style="159"/>
    <col min="7169" max="7169" width="7.140625" style="159" customWidth="1"/>
    <col min="7170" max="7170" width="24.28515625" style="159" customWidth="1"/>
    <col min="7171" max="7171" width="27.28515625" style="159" customWidth="1"/>
    <col min="7172" max="7172" width="27.85546875" style="159" customWidth="1"/>
    <col min="7173" max="7424" width="8.85546875" style="159"/>
    <col min="7425" max="7425" width="7.140625" style="159" customWidth="1"/>
    <col min="7426" max="7426" width="24.28515625" style="159" customWidth="1"/>
    <col min="7427" max="7427" width="27.28515625" style="159" customWidth="1"/>
    <col min="7428" max="7428" width="27.85546875" style="159" customWidth="1"/>
    <col min="7429" max="7680" width="8.85546875" style="159"/>
    <col min="7681" max="7681" width="7.140625" style="159" customWidth="1"/>
    <col min="7682" max="7682" width="24.28515625" style="159" customWidth="1"/>
    <col min="7683" max="7683" width="27.28515625" style="159" customWidth="1"/>
    <col min="7684" max="7684" width="27.85546875" style="159" customWidth="1"/>
    <col min="7685" max="7936" width="8.85546875" style="159"/>
    <col min="7937" max="7937" width="7.140625" style="159" customWidth="1"/>
    <col min="7938" max="7938" width="24.28515625" style="159" customWidth="1"/>
    <col min="7939" max="7939" width="27.28515625" style="159" customWidth="1"/>
    <col min="7940" max="7940" width="27.85546875" style="159" customWidth="1"/>
    <col min="7941" max="8192" width="8.85546875" style="159"/>
    <col min="8193" max="8193" width="7.140625" style="159" customWidth="1"/>
    <col min="8194" max="8194" width="24.28515625" style="159" customWidth="1"/>
    <col min="8195" max="8195" width="27.28515625" style="159" customWidth="1"/>
    <col min="8196" max="8196" width="27.85546875" style="159" customWidth="1"/>
    <col min="8197" max="8448" width="8.85546875" style="159"/>
    <col min="8449" max="8449" width="7.140625" style="159" customWidth="1"/>
    <col min="8450" max="8450" width="24.28515625" style="159" customWidth="1"/>
    <col min="8451" max="8451" width="27.28515625" style="159" customWidth="1"/>
    <col min="8452" max="8452" width="27.85546875" style="159" customWidth="1"/>
    <col min="8453" max="8704" width="8.85546875" style="159"/>
    <col min="8705" max="8705" width="7.140625" style="159" customWidth="1"/>
    <col min="8706" max="8706" width="24.28515625" style="159" customWidth="1"/>
    <col min="8707" max="8707" width="27.28515625" style="159" customWidth="1"/>
    <col min="8708" max="8708" width="27.85546875" style="159" customWidth="1"/>
    <col min="8709" max="8960" width="8.85546875" style="159"/>
    <col min="8961" max="8961" width="7.140625" style="159" customWidth="1"/>
    <col min="8962" max="8962" width="24.28515625" style="159" customWidth="1"/>
    <col min="8963" max="8963" width="27.28515625" style="159" customWidth="1"/>
    <col min="8964" max="8964" width="27.85546875" style="159" customWidth="1"/>
    <col min="8965" max="9216" width="8.85546875" style="159"/>
    <col min="9217" max="9217" width="7.140625" style="159" customWidth="1"/>
    <col min="9218" max="9218" width="24.28515625" style="159" customWidth="1"/>
    <col min="9219" max="9219" width="27.28515625" style="159" customWidth="1"/>
    <col min="9220" max="9220" width="27.85546875" style="159" customWidth="1"/>
    <col min="9221" max="9472" width="8.85546875" style="159"/>
    <col min="9473" max="9473" width="7.140625" style="159" customWidth="1"/>
    <col min="9474" max="9474" width="24.28515625" style="159" customWidth="1"/>
    <col min="9475" max="9475" width="27.28515625" style="159" customWidth="1"/>
    <col min="9476" max="9476" width="27.85546875" style="159" customWidth="1"/>
    <col min="9477" max="9728" width="8.85546875" style="159"/>
    <col min="9729" max="9729" width="7.140625" style="159" customWidth="1"/>
    <col min="9730" max="9730" width="24.28515625" style="159" customWidth="1"/>
    <col min="9731" max="9731" width="27.28515625" style="159" customWidth="1"/>
    <col min="9732" max="9732" width="27.85546875" style="159" customWidth="1"/>
    <col min="9733" max="9984" width="8.85546875" style="159"/>
    <col min="9985" max="9985" width="7.140625" style="159" customWidth="1"/>
    <col min="9986" max="9986" width="24.28515625" style="159" customWidth="1"/>
    <col min="9987" max="9987" width="27.28515625" style="159" customWidth="1"/>
    <col min="9988" max="9988" width="27.85546875" style="159" customWidth="1"/>
    <col min="9989" max="10240" width="8.85546875" style="159"/>
    <col min="10241" max="10241" width="7.140625" style="159" customWidth="1"/>
    <col min="10242" max="10242" width="24.28515625" style="159" customWidth="1"/>
    <col min="10243" max="10243" width="27.28515625" style="159" customWidth="1"/>
    <col min="10244" max="10244" width="27.85546875" style="159" customWidth="1"/>
    <col min="10245" max="10496" width="8.85546875" style="159"/>
    <col min="10497" max="10497" width="7.140625" style="159" customWidth="1"/>
    <col min="10498" max="10498" width="24.28515625" style="159" customWidth="1"/>
    <col min="10499" max="10499" width="27.28515625" style="159" customWidth="1"/>
    <col min="10500" max="10500" width="27.85546875" style="159" customWidth="1"/>
    <col min="10501" max="10752" width="8.85546875" style="159"/>
    <col min="10753" max="10753" width="7.140625" style="159" customWidth="1"/>
    <col min="10754" max="10754" width="24.28515625" style="159" customWidth="1"/>
    <col min="10755" max="10755" width="27.28515625" style="159" customWidth="1"/>
    <col min="10756" max="10756" width="27.85546875" style="159" customWidth="1"/>
    <col min="10757" max="11008" width="8.85546875" style="159"/>
    <col min="11009" max="11009" width="7.140625" style="159" customWidth="1"/>
    <col min="11010" max="11010" width="24.28515625" style="159" customWidth="1"/>
    <col min="11011" max="11011" width="27.28515625" style="159" customWidth="1"/>
    <col min="11012" max="11012" width="27.85546875" style="159" customWidth="1"/>
    <col min="11013" max="11264" width="8.85546875" style="159"/>
    <col min="11265" max="11265" width="7.140625" style="159" customWidth="1"/>
    <col min="11266" max="11266" width="24.28515625" style="159" customWidth="1"/>
    <col min="11267" max="11267" width="27.28515625" style="159" customWidth="1"/>
    <col min="11268" max="11268" width="27.85546875" style="159" customWidth="1"/>
    <col min="11269" max="11520" width="8.85546875" style="159"/>
    <col min="11521" max="11521" width="7.140625" style="159" customWidth="1"/>
    <col min="11522" max="11522" width="24.28515625" style="159" customWidth="1"/>
    <col min="11523" max="11523" width="27.28515625" style="159" customWidth="1"/>
    <col min="11524" max="11524" width="27.85546875" style="159" customWidth="1"/>
    <col min="11525" max="11776" width="8.85546875" style="159"/>
    <col min="11777" max="11777" width="7.140625" style="159" customWidth="1"/>
    <col min="11778" max="11778" width="24.28515625" style="159" customWidth="1"/>
    <col min="11779" max="11779" width="27.28515625" style="159" customWidth="1"/>
    <col min="11780" max="11780" width="27.85546875" style="159" customWidth="1"/>
    <col min="11781" max="12032" width="8.85546875" style="159"/>
    <col min="12033" max="12033" width="7.140625" style="159" customWidth="1"/>
    <col min="12034" max="12034" width="24.28515625" style="159" customWidth="1"/>
    <col min="12035" max="12035" width="27.28515625" style="159" customWidth="1"/>
    <col min="12036" max="12036" width="27.85546875" style="159" customWidth="1"/>
    <col min="12037" max="12288" width="8.85546875" style="159"/>
    <col min="12289" max="12289" width="7.140625" style="159" customWidth="1"/>
    <col min="12290" max="12290" width="24.28515625" style="159" customWidth="1"/>
    <col min="12291" max="12291" width="27.28515625" style="159" customWidth="1"/>
    <col min="12292" max="12292" width="27.85546875" style="159" customWidth="1"/>
    <col min="12293" max="12544" width="8.85546875" style="159"/>
    <col min="12545" max="12545" width="7.140625" style="159" customWidth="1"/>
    <col min="12546" max="12546" width="24.28515625" style="159" customWidth="1"/>
    <col min="12547" max="12547" width="27.28515625" style="159" customWidth="1"/>
    <col min="12548" max="12548" width="27.85546875" style="159" customWidth="1"/>
    <col min="12549" max="12800" width="8.85546875" style="159"/>
    <col min="12801" max="12801" width="7.140625" style="159" customWidth="1"/>
    <col min="12802" max="12802" width="24.28515625" style="159" customWidth="1"/>
    <col min="12803" max="12803" width="27.28515625" style="159" customWidth="1"/>
    <col min="12804" max="12804" width="27.85546875" style="159" customWidth="1"/>
    <col min="12805" max="13056" width="8.85546875" style="159"/>
    <col min="13057" max="13057" width="7.140625" style="159" customWidth="1"/>
    <col min="13058" max="13058" width="24.28515625" style="159" customWidth="1"/>
    <col min="13059" max="13059" width="27.28515625" style="159" customWidth="1"/>
    <col min="13060" max="13060" width="27.85546875" style="159" customWidth="1"/>
    <col min="13061" max="13312" width="8.85546875" style="159"/>
    <col min="13313" max="13313" width="7.140625" style="159" customWidth="1"/>
    <col min="13314" max="13314" width="24.28515625" style="159" customWidth="1"/>
    <col min="13315" max="13315" width="27.28515625" style="159" customWidth="1"/>
    <col min="13316" max="13316" width="27.85546875" style="159" customWidth="1"/>
    <col min="13317" max="13568" width="8.85546875" style="159"/>
    <col min="13569" max="13569" width="7.140625" style="159" customWidth="1"/>
    <col min="13570" max="13570" width="24.28515625" style="159" customWidth="1"/>
    <col min="13571" max="13571" width="27.28515625" style="159" customWidth="1"/>
    <col min="13572" max="13572" width="27.85546875" style="159" customWidth="1"/>
    <col min="13573" max="13824" width="8.85546875" style="159"/>
    <col min="13825" max="13825" width="7.140625" style="159" customWidth="1"/>
    <col min="13826" max="13826" width="24.28515625" style="159" customWidth="1"/>
    <col min="13827" max="13827" width="27.28515625" style="159" customWidth="1"/>
    <col min="13828" max="13828" width="27.85546875" style="159" customWidth="1"/>
    <col min="13829" max="14080" width="8.85546875" style="159"/>
    <col min="14081" max="14081" width="7.140625" style="159" customWidth="1"/>
    <col min="14082" max="14082" width="24.28515625" style="159" customWidth="1"/>
    <col min="14083" max="14083" width="27.28515625" style="159" customWidth="1"/>
    <col min="14084" max="14084" width="27.85546875" style="159" customWidth="1"/>
    <col min="14085" max="14336" width="8.85546875" style="159"/>
    <col min="14337" max="14337" width="7.140625" style="159" customWidth="1"/>
    <col min="14338" max="14338" width="24.28515625" style="159" customWidth="1"/>
    <col min="14339" max="14339" width="27.28515625" style="159" customWidth="1"/>
    <col min="14340" max="14340" width="27.85546875" style="159" customWidth="1"/>
    <col min="14341" max="14592" width="8.85546875" style="159"/>
    <col min="14593" max="14593" width="7.140625" style="159" customWidth="1"/>
    <col min="14594" max="14594" width="24.28515625" style="159" customWidth="1"/>
    <col min="14595" max="14595" width="27.28515625" style="159" customWidth="1"/>
    <col min="14596" max="14596" width="27.85546875" style="159" customWidth="1"/>
    <col min="14597" max="14848" width="8.85546875" style="159"/>
    <col min="14849" max="14849" width="7.140625" style="159" customWidth="1"/>
    <col min="14850" max="14850" width="24.28515625" style="159" customWidth="1"/>
    <col min="14851" max="14851" width="27.28515625" style="159" customWidth="1"/>
    <col min="14852" max="14852" width="27.85546875" style="159" customWidth="1"/>
    <col min="14853" max="15104" width="8.85546875" style="159"/>
    <col min="15105" max="15105" width="7.140625" style="159" customWidth="1"/>
    <col min="15106" max="15106" width="24.28515625" style="159" customWidth="1"/>
    <col min="15107" max="15107" width="27.28515625" style="159" customWidth="1"/>
    <col min="15108" max="15108" width="27.85546875" style="159" customWidth="1"/>
    <col min="15109" max="15360" width="8.85546875" style="159"/>
    <col min="15361" max="15361" width="7.140625" style="159" customWidth="1"/>
    <col min="15362" max="15362" width="24.28515625" style="159" customWidth="1"/>
    <col min="15363" max="15363" width="27.28515625" style="159" customWidth="1"/>
    <col min="15364" max="15364" width="27.85546875" style="159" customWidth="1"/>
    <col min="15365" max="15616" width="8.85546875" style="159"/>
    <col min="15617" max="15617" width="7.140625" style="159" customWidth="1"/>
    <col min="15618" max="15618" width="24.28515625" style="159" customWidth="1"/>
    <col min="15619" max="15619" width="27.28515625" style="159" customWidth="1"/>
    <col min="15620" max="15620" width="27.85546875" style="159" customWidth="1"/>
    <col min="15621" max="15872" width="8.85546875" style="159"/>
    <col min="15873" max="15873" width="7.140625" style="159" customWidth="1"/>
    <col min="15874" max="15874" width="24.28515625" style="159" customWidth="1"/>
    <col min="15875" max="15875" width="27.28515625" style="159" customWidth="1"/>
    <col min="15876" max="15876" width="27.85546875" style="159" customWidth="1"/>
    <col min="15877" max="16128" width="8.85546875" style="159"/>
    <col min="16129" max="16129" width="7.140625" style="159" customWidth="1"/>
    <col min="16130" max="16130" width="24.28515625" style="159" customWidth="1"/>
    <col min="16131" max="16131" width="27.28515625" style="159" customWidth="1"/>
    <col min="16132" max="16132" width="27.85546875" style="159" customWidth="1"/>
    <col min="16133" max="16384" width="8.85546875" style="159"/>
  </cols>
  <sheetData>
    <row r="1" spans="1:4" ht="13.15" x14ac:dyDescent="0.25">
      <c r="A1" s="257" t="s">
        <v>211</v>
      </c>
      <c r="B1" s="257"/>
    </row>
    <row r="2" spans="1:4" ht="13.15" x14ac:dyDescent="0.25">
      <c r="A2" s="166"/>
      <c r="B2" s="166"/>
    </row>
    <row r="4" spans="1:4" ht="15.6" x14ac:dyDescent="0.3">
      <c r="B4" s="258" t="s">
        <v>138</v>
      </c>
      <c r="C4" s="258"/>
      <c r="D4" s="258"/>
    </row>
    <row r="7" spans="1:4" ht="25.5" customHeight="1" x14ac:dyDescent="0.25">
      <c r="A7" s="259" t="s">
        <v>137</v>
      </c>
      <c r="B7" s="260"/>
      <c r="C7" s="165" t="s">
        <v>136</v>
      </c>
      <c r="D7" s="165" t="s">
        <v>135</v>
      </c>
    </row>
    <row r="8" spans="1:4" ht="35.25" customHeight="1" x14ac:dyDescent="0.2">
      <c r="A8" s="164" t="s">
        <v>4</v>
      </c>
      <c r="B8" s="163" t="s">
        <v>134</v>
      </c>
      <c r="C8" s="162">
        <v>102</v>
      </c>
      <c r="D8" s="162">
        <v>106</v>
      </c>
    </row>
    <row r="9" spans="1:4" ht="38.25" customHeight="1" x14ac:dyDescent="0.25">
      <c r="A9" s="164" t="s">
        <v>5</v>
      </c>
      <c r="B9" s="163" t="s">
        <v>133</v>
      </c>
      <c r="C9" s="162">
        <v>105</v>
      </c>
      <c r="D9" s="162">
        <v>106</v>
      </c>
    </row>
    <row r="10" spans="1:4" ht="42.75" customHeight="1" x14ac:dyDescent="0.2">
      <c r="A10" s="164" t="s">
        <v>6</v>
      </c>
      <c r="B10" s="163" t="s">
        <v>132</v>
      </c>
      <c r="C10" s="162">
        <v>104</v>
      </c>
      <c r="D10" s="162">
        <v>105</v>
      </c>
    </row>
    <row r="12" spans="1:4" x14ac:dyDescent="0.2">
      <c r="A12" s="161" t="s">
        <v>131</v>
      </c>
      <c r="B12" s="160" t="s">
        <v>213</v>
      </c>
    </row>
    <row r="13" spans="1:4" x14ac:dyDescent="0.2">
      <c r="A13" s="161" t="s">
        <v>130</v>
      </c>
      <c r="B13" s="160" t="s">
        <v>129</v>
      </c>
    </row>
  </sheetData>
  <mergeCells count="3">
    <mergeCell ref="A1:B1"/>
    <mergeCell ref="B4:D4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B1"/>
    </sheetView>
  </sheetViews>
  <sheetFormatPr defaultRowHeight="12.75" x14ac:dyDescent="0.2"/>
  <cols>
    <col min="1" max="1" width="22" style="159" customWidth="1"/>
    <col min="2" max="2" width="23.140625" style="159" customWidth="1"/>
    <col min="3" max="5" width="16.140625" style="159" customWidth="1"/>
    <col min="6" max="256" width="8.85546875" style="159"/>
    <col min="257" max="257" width="22" style="159" customWidth="1"/>
    <col min="258" max="258" width="23.140625" style="159" customWidth="1"/>
    <col min="259" max="261" width="16.140625" style="159" customWidth="1"/>
    <col min="262" max="512" width="8.85546875" style="159"/>
    <col min="513" max="513" width="22" style="159" customWidth="1"/>
    <col min="514" max="514" width="23.140625" style="159" customWidth="1"/>
    <col min="515" max="517" width="16.140625" style="159" customWidth="1"/>
    <col min="518" max="768" width="8.85546875" style="159"/>
    <col min="769" max="769" width="22" style="159" customWidth="1"/>
    <col min="770" max="770" width="23.140625" style="159" customWidth="1"/>
    <col min="771" max="773" width="16.140625" style="159" customWidth="1"/>
    <col min="774" max="1024" width="8.85546875" style="159"/>
    <col min="1025" max="1025" width="22" style="159" customWidth="1"/>
    <col min="1026" max="1026" width="23.140625" style="159" customWidth="1"/>
    <col min="1027" max="1029" width="16.140625" style="159" customWidth="1"/>
    <col min="1030" max="1280" width="8.85546875" style="159"/>
    <col min="1281" max="1281" width="22" style="159" customWidth="1"/>
    <col min="1282" max="1282" width="23.140625" style="159" customWidth="1"/>
    <col min="1283" max="1285" width="16.140625" style="159" customWidth="1"/>
    <col min="1286" max="1536" width="8.85546875" style="159"/>
    <col min="1537" max="1537" width="22" style="159" customWidth="1"/>
    <col min="1538" max="1538" width="23.140625" style="159" customWidth="1"/>
    <col min="1539" max="1541" width="16.140625" style="159" customWidth="1"/>
    <col min="1542" max="1792" width="8.85546875" style="159"/>
    <col min="1793" max="1793" width="22" style="159" customWidth="1"/>
    <col min="1794" max="1794" width="23.140625" style="159" customWidth="1"/>
    <col min="1795" max="1797" width="16.140625" style="159" customWidth="1"/>
    <col min="1798" max="2048" width="8.85546875" style="159"/>
    <col min="2049" max="2049" width="22" style="159" customWidth="1"/>
    <col min="2050" max="2050" width="23.140625" style="159" customWidth="1"/>
    <col min="2051" max="2053" width="16.140625" style="159" customWidth="1"/>
    <col min="2054" max="2304" width="8.85546875" style="159"/>
    <col min="2305" max="2305" width="22" style="159" customWidth="1"/>
    <col min="2306" max="2306" width="23.140625" style="159" customWidth="1"/>
    <col min="2307" max="2309" width="16.140625" style="159" customWidth="1"/>
    <col min="2310" max="2560" width="8.85546875" style="159"/>
    <col min="2561" max="2561" width="22" style="159" customWidth="1"/>
    <col min="2562" max="2562" width="23.140625" style="159" customWidth="1"/>
    <col min="2563" max="2565" width="16.140625" style="159" customWidth="1"/>
    <col min="2566" max="2816" width="8.85546875" style="159"/>
    <col min="2817" max="2817" width="22" style="159" customWidth="1"/>
    <col min="2818" max="2818" width="23.140625" style="159" customWidth="1"/>
    <col min="2819" max="2821" width="16.140625" style="159" customWidth="1"/>
    <col min="2822" max="3072" width="8.85546875" style="159"/>
    <col min="3073" max="3073" width="22" style="159" customWidth="1"/>
    <col min="3074" max="3074" width="23.140625" style="159" customWidth="1"/>
    <col min="3075" max="3077" width="16.140625" style="159" customWidth="1"/>
    <col min="3078" max="3328" width="8.85546875" style="159"/>
    <col min="3329" max="3329" width="22" style="159" customWidth="1"/>
    <col min="3330" max="3330" width="23.140625" style="159" customWidth="1"/>
    <col min="3331" max="3333" width="16.140625" style="159" customWidth="1"/>
    <col min="3334" max="3584" width="8.85546875" style="159"/>
    <col min="3585" max="3585" width="22" style="159" customWidth="1"/>
    <col min="3586" max="3586" width="23.140625" style="159" customWidth="1"/>
    <col min="3587" max="3589" width="16.140625" style="159" customWidth="1"/>
    <col min="3590" max="3840" width="8.85546875" style="159"/>
    <col min="3841" max="3841" width="22" style="159" customWidth="1"/>
    <col min="3842" max="3842" width="23.140625" style="159" customWidth="1"/>
    <col min="3843" max="3845" width="16.140625" style="159" customWidth="1"/>
    <col min="3846" max="4096" width="8.85546875" style="159"/>
    <col min="4097" max="4097" width="22" style="159" customWidth="1"/>
    <col min="4098" max="4098" width="23.140625" style="159" customWidth="1"/>
    <col min="4099" max="4101" width="16.140625" style="159" customWidth="1"/>
    <col min="4102" max="4352" width="8.85546875" style="159"/>
    <col min="4353" max="4353" width="22" style="159" customWidth="1"/>
    <col min="4354" max="4354" width="23.140625" style="159" customWidth="1"/>
    <col min="4355" max="4357" width="16.140625" style="159" customWidth="1"/>
    <col min="4358" max="4608" width="8.85546875" style="159"/>
    <col min="4609" max="4609" width="22" style="159" customWidth="1"/>
    <col min="4610" max="4610" width="23.140625" style="159" customWidth="1"/>
    <col min="4611" max="4613" width="16.140625" style="159" customWidth="1"/>
    <col min="4614" max="4864" width="8.85546875" style="159"/>
    <col min="4865" max="4865" width="22" style="159" customWidth="1"/>
    <col min="4866" max="4866" width="23.140625" style="159" customWidth="1"/>
    <col min="4867" max="4869" width="16.140625" style="159" customWidth="1"/>
    <col min="4870" max="5120" width="8.85546875" style="159"/>
    <col min="5121" max="5121" width="22" style="159" customWidth="1"/>
    <col min="5122" max="5122" width="23.140625" style="159" customWidth="1"/>
    <col min="5123" max="5125" width="16.140625" style="159" customWidth="1"/>
    <col min="5126" max="5376" width="8.85546875" style="159"/>
    <col min="5377" max="5377" width="22" style="159" customWidth="1"/>
    <col min="5378" max="5378" width="23.140625" style="159" customWidth="1"/>
    <col min="5379" max="5381" width="16.140625" style="159" customWidth="1"/>
    <col min="5382" max="5632" width="8.85546875" style="159"/>
    <col min="5633" max="5633" width="22" style="159" customWidth="1"/>
    <col min="5634" max="5634" width="23.140625" style="159" customWidth="1"/>
    <col min="5635" max="5637" width="16.140625" style="159" customWidth="1"/>
    <col min="5638" max="5888" width="8.85546875" style="159"/>
    <col min="5889" max="5889" width="22" style="159" customWidth="1"/>
    <col min="5890" max="5890" width="23.140625" style="159" customWidth="1"/>
    <col min="5891" max="5893" width="16.140625" style="159" customWidth="1"/>
    <col min="5894" max="6144" width="8.85546875" style="159"/>
    <col min="6145" max="6145" width="22" style="159" customWidth="1"/>
    <col min="6146" max="6146" width="23.140625" style="159" customWidth="1"/>
    <col min="6147" max="6149" width="16.140625" style="159" customWidth="1"/>
    <col min="6150" max="6400" width="8.85546875" style="159"/>
    <col min="6401" max="6401" width="22" style="159" customWidth="1"/>
    <col min="6402" max="6402" width="23.140625" style="159" customWidth="1"/>
    <col min="6403" max="6405" width="16.140625" style="159" customWidth="1"/>
    <col min="6406" max="6656" width="8.85546875" style="159"/>
    <col min="6657" max="6657" width="22" style="159" customWidth="1"/>
    <col min="6658" max="6658" width="23.140625" style="159" customWidth="1"/>
    <col min="6659" max="6661" width="16.140625" style="159" customWidth="1"/>
    <col min="6662" max="6912" width="8.85546875" style="159"/>
    <col min="6913" max="6913" width="22" style="159" customWidth="1"/>
    <col min="6914" max="6914" width="23.140625" style="159" customWidth="1"/>
    <col min="6915" max="6917" width="16.140625" style="159" customWidth="1"/>
    <col min="6918" max="7168" width="8.85546875" style="159"/>
    <col min="7169" max="7169" width="22" style="159" customWidth="1"/>
    <col min="7170" max="7170" width="23.140625" style="159" customWidth="1"/>
    <col min="7171" max="7173" width="16.140625" style="159" customWidth="1"/>
    <col min="7174" max="7424" width="8.85546875" style="159"/>
    <col min="7425" max="7425" width="22" style="159" customWidth="1"/>
    <col min="7426" max="7426" width="23.140625" style="159" customWidth="1"/>
    <col min="7427" max="7429" width="16.140625" style="159" customWidth="1"/>
    <col min="7430" max="7680" width="8.85546875" style="159"/>
    <col min="7681" max="7681" width="22" style="159" customWidth="1"/>
    <col min="7682" max="7682" width="23.140625" style="159" customWidth="1"/>
    <col min="7683" max="7685" width="16.140625" style="159" customWidth="1"/>
    <col min="7686" max="7936" width="8.85546875" style="159"/>
    <col min="7937" max="7937" width="22" style="159" customWidth="1"/>
    <col min="7938" max="7938" width="23.140625" style="159" customWidth="1"/>
    <col min="7939" max="7941" width="16.140625" style="159" customWidth="1"/>
    <col min="7942" max="8192" width="8.85546875" style="159"/>
    <col min="8193" max="8193" width="22" style="159" customWidth="1"/>
    <col min="8194" max="8194" width="23.140625" style="159" customWidth="1"/>
    <col min="8195" max="8197" width="16.140625" style="159" customWidth="1"/>
    <col min="8198" max="8448" width="8.85546875" style="159"/>
    <col min="8449" max="8449" width="22" style="159" customWidth="1"/>
    <col min="8450" max="8450" width="23.140625" style="159" customWidth="1"/>
    <col min="8451" max="8453" width="16.140625" style="159" customWidth="1"/>
    <col min="8454" max="8704" width="8.85546875" style="159"/>
    <col min="8705" max="8705" width="22" style="159" customWidth="1"/>
    <col min="8706" max="8706" width="23.140625" style="159" customWidth="1"/>
    <col min="8707" max="8709" width="16.140625" style="159" customWidth="1"/>
    <col min="8710" max="8960" width="8.85546875" style="159"/>
    <col min="8961" max="8961" width="22" style="159" customWidth="1"/>
    <col min="8962" max="8962" width="23.140625" style="159" customWidth="1"/>
    <col min="8963" max="8965" width="16.140625" style="159" customWidth="1"/>
    <col min="8966" max="9216" width="8.85546875" style="159"/>
    <col min="9217" max="9217" width="22" style="159" customWidth="1"/>
    <col min="9218" max="9218" width="23.140625" style="159" customWidth="1"/>
    <col min="9219" max="9221" width="16.140625" style="159" customWidth="1"/>
    <col min="9222" max="9472" width="8.85546875" style="159"/>
    <col min="9473" max="9473" width="22" style="159" customWidth="1"/>
    <col min="9474" max="9474" width="23.140625" style="159" customWidth="1"/>
    <col min="9475" max="9477" width="16.140625" style="159" customWidth="1"/>
    <col min="9478" max="9728" width="8.85546875" style="159"/>
    <col min="9729" max="9729" width="22" style="159" customWidth="1"/>
    <col min="9730" max="9730" width="23.140625" style="159" customWidth="1"/>
    <col min="9731" max="9733" width="16.140625" style="159" customWidth="1"/>
    <col min="9734" max="9984" width="8.85546875" style="159"/>
    <col min="9985" max="9985" width="22" style="159" customWidth="1"/>
    <col min="9986" max="9986" width="23.140625" style="159" customWidth="1"/>
    <col min="9987" max="9989" width="16.140625" style="159" customWidth="1"/>
    <col min="9990" max="10240" width="8.85546875" style="159"/>
    <col min="10241" max="10241" width="22" style="159" customWidth="1"/>
    <col min="10242" max="10242" width="23.140625" style="159" customWidth="1"/>
    <col min="10243" max="10245" width="16.140625" style="159" customWidth="1"/>
    <col min="10246" max="10496" width="8.85546875" style="159"/>
    <col min="10497" max="10497" width="22" style="159" customWidth="1"/>
    <col min="10498" max="10498" width="23.140625" style="159" customWidth="1"/>
    <col min="10499" max="10501" width="16.140625" style="159" customWidth="1"/>
    <col min="10502" max="10752" width="8.85546875" style="159"/>
    <col min="10753" max="10753" width="22" style="159" customWidth="1"/>
    <col min="10754" max="10754" width="23.140625" style="159" customWidth="1"/>
    <col min="10755" max="10757" width="16.140625" style="159" customWidth="1"/>
    <col min="10758" max="11008" width="8.85546875" style="159"/>
    <col min="11009" max="11009" width="22" style="159" customWidth="1"/>
    <col min="11010" max="11010" width="23.140625" style="159" customWidth="1"/>
    <col min="11011" max="11013" width="16.140625" style="159" customWidth="1"/>
    <col min="11014" max="11264" width="8.85546875" style="159"/>
    <col min="11265" max="11265" width="22" style="159" customWidth="1"/>
    <col min="11266" max="11266" width="23.140625" style="159" customWidth="1"/>
    <col min="11267" max="11269" width="16.140625" style="159" customWidth="1"/>
    <col min="11270" max="11520" width="8.85546875" style="159"/>
    <col min="11521" max="11521" width="22" style="159" customWidth="1"/>
    <col min="11522" max="11522" width="23.140625" style="159" customWidth="1"/>
    <col min="11523" max="11525" width="16.140625" style="159" customWidth="1"/>
    <col min="11526" max="11776" width="8.85546875" style="159"/>
    <col min="11777" max="11777" width="22" style="159" customWidth="1"/>
    <col min="11778" max="11778" width="23.140625" style="159" customWidth="1"/>
    <col min="11779" max="11781" width="16.140625" style="159" customWidth="1"/>
    <col min="11782" max="12032" width="8.85546875" style="159"/>
    <col min="12033" max="12033" width="22" style="159" customWidth="1"/>
    <col min="12034" max="12034" width="23.140625" style="159" customWidth="1"/>
    <col min="12035" max="12037" width="16.140625" style="159" customWidth="1"/>
    <col min="12038" max="12288" width="8.85546875" style="159"/>
    <col min="12289" max="12289" width="22" style="159" customWidth="1"/>
    <col min="12290" max="12290" width="23.140625" style="159" customWidth="1"/>
    <col min="12291" max="12293" width="16.140625" style="159" customWidth="1"/>
    <col min="12294" max="12544" width="8.85546875" style="159"/>
    <col min="12545" max="12545" width="22" style="159" customWidth="1"/>
    <col min="12546" max="12546" width="23.140625" style="159" customWidth="1"/>
    <col min="12547" max="12549" width="16.140625" style="159" customWidth="1"/>
    <col min="12550" max="12800" width="8.85546875" style="159"/>
    <col min="12801" max="12801" width="22" style="159" customWidth="1"/>
    <col min="12802" max="12802" width="23.140625" style="159" customWidth="1"/>
    <col min="12803" max="12805" width="16.140625" style="159" customWidth="1"/>
    <col min="12806" max="13056" width="8.85546875" style="159"/>
    <col min="13057" max="13057" width="22" style="159" customWidth="1"/>
    <col min="13058" max="13058" width="23.140625" style="159" customWidth="1"/>
    <col min="13059" max="13061" width="16.140625" style="159" customWidth="1"/>
    <col min="13062" max="13312" width="8.85546875" style="159"/>
    <col min="13313" max="13313" width="22" style="159" customWidth="1"/>
    <col min="13314" max="13314" width="23.140625" style="159" customWidth="1"/>
    <col min="13315" max="13317" width="16.140625" style="159" customWidth="1"/>
    <col min="13318" max="13568" width="8.85546875" style="159"/>
    <col min="13569" max="13569" width="22" style="159" customWidth="1"/>
    <col min="13570" max="13570" width="23.140625" style="159" customWidth="1"/>
    <col min="13571" max="13573" width="16.140625" style="159" customWidth="1"/>
    <col min="13574" max="13824" width="8.85546875" style="159"/>
    <col min="13825" max="13825" width="22" style="159" customWidth="1"/>
    <col min="13826" max="13826" width="23.140625" style="159" customWidth="1"/>
    <col min="13827" max="13829" width="16.140625" style="159" customWidth="1"/>
    <col min="13830" max="14080" width="8.85546875" style="159"/>
    <col min="14081" max="14081" width="22" style="159" customWidth="1"/>
    <col min="14082" max="14082" width="23.140625" style="159" customWidth="1"/>
    <col min="14083" max="14085" width="16.140625" style="159" customWidth="1"/>
    <col min="14086" max="14336" width="8.85546875" style="159"/>
    <col min="14337" max="14337" width="22" style="159" customWidth="1"/>
    <col min="14338" max="14338" width="23.140625" style="159" customWidth="1"/>
    <col min="14339" max="14341" width="16.140625" style="159" customWidth="1"/>
    <col min="14342" max="14592" width="8.85546875" style="159"/>
    <col min="14593" max="14593" width="22" style="159" customWidth="1"/>
    <col min="14594" max="14594" width="23.140625" style="159" customWidth="1"/>
    <col min="14595" max="14597" width="16.140625" style="159" customWidth="1"/>
    <col min="14598" max="14848" width="8.85546875" style="159"/>
    <col min="14849" max="14849" width="22" style="159" customWidth="1"/>
    <col min="14850" max="14850" width="23.140625" style="159" customWidth="1"/>
    <col min="14851" max="14853" width="16.140625" style="159" customWidth="1"/>
    <col min="14854" max="15104" width="8.85546875" style="159"/>
    <col min="15105" max="15105" width="22" style="159" customWidth="1"/>
    <col min="15106" max="15106" width="23.140625" style="159" customWidth="1"/>
    <col min="15107" max="15109" width="16.140625" style="159" customWidth="1"/>
    <col min="15110" max="15360" width="8.85546875" style="159"/>
    <col min="15361" max="15361" width="22" style="159" customWidth="1"/>
    <col min="15362" max="15362" width="23.140625" style="159" customWidth="1"/>
    <col min="15363" max="15365" width="16.140625" style="159" customWidth="1"/>
    <col min="15366" max="15616" width="8.85546875" style="159"/>
    <col min="15617" max="15617" width="22" style="159" customWidth="1"/>
    <col min="15618" max="15618" width="23.140625" style="159" customWidth="1"/>
    <col min="15619" max="15621" width="16.140625" style="159" customWidth="1"/>
    <col min="15622" max="15872" width="8.85546875" style="159"/>
    <col min="15873" max="15873" width="22" style="159" customWidth="1"/>
    <col min="15874" max="15874" width="23.140625" style="159" customWidth="1"/>
    <col min="15875" max="15877" width="16.140625" style="159" customWidth="1"/>
    <col min="15878" max="16128" width="8.85546875" style="159"/>
    <col min="16129" max="16129" width="22" style="159" customWidth="1"/>
    <col min="16130" max="16130" width="23.140625" style="159" customWidth="1"/>
    <col min="16131" max="16133" width="16.140625" style="159" customWidth="1"/>
    <col min="16134" max="16384" width="8.85546875" style="159"/>
  </cols>
  <sheetData>
    <row r="1" spans="1:5" ht="13.15" x14ac:dyDescent="0.25">
      <c r="A1" s="257" t="s">
        <v>212</v>
      </c>
      <c r="B1" s="257"/>
    </row>
    <row r="3" spans="1:5" ht="15.6" x14ac:dyDescent="0.25">
      <c r="A3" s="263" t="s">
        <v>139</v>
      </c>
      <c r="B3" s="263"/>
      <c r="C3" s="263"/>
      <c r="D3" s="263"/>
      <c r="E3" s="263"/>
    </row>
    <row r="4" spans="1:5" ht="13.9" thickBot="1" x14ac:dyDescent="0.3">
      <c r="A4" s="167"/>
      <c r="B4" s="167"/>
      <c r="C4" s="167"/>
      <c r="D4" s="167"/>
      <c r="E4" s="167"/>
    </row>
    <row r="5" spans="1:5" x14ac:dyDescent="0.2">
      <c r="A5" s="264" t="s">
        <v>140</v>
      </c>
      <c r="B5" s="266" t="s">
        <v>137</v>
      </c>
      <c r="C5" s="268" t="s">
        <v>141</v>
      </c>
      <c r="D5" s="269"/>
      <c r="E5" s="270"/>
    </row>
    <row r="6" spans="1:5" ht="13.5" thickBot="1" x14ac:dyDescent="0.25">
      <c r="A6" s="265"/>
      <c r="B6" s="267"/>
      <c r="C6" s="168" t="s">
        <v>142</v>
      </c>
      <c r="D6" s="169" t="s">
        <v>143</v>
      </c>
      <c r="E6" s="170" t="s">
        <v>13</v>
      </c>
    </row>
    <row r="7" spans="1:5" ht="19.5" customHeight="1" x14ac:dyDescent="0.2">
      <c r="A7" s="261"/>
      <c r="B7" s="171" t="s">
        <v>144</v>
      </c>
      <c r="C7" s="172">
        <v>0</v>
      </c>
      <c r="D7" s="173">
        <v>0</v>
      </c>
      <c r="E7" s="174">
        <v>0</v>
      </c>
    </row>
    <row r="8" spans="1:5" ht="19.5" customHeight="1" x14ac:dyDescent="0.2">
      <c r="A8" s="261"/>
      <c r="B8" s="175" t="s">
        <v>145</v>
      </c>
      <c r="C8" s="176">
        <v>1</v>
      </c>
      <c r="D8" s="177" t="s">
        <v>146</v>
      </c>
      <c r="E8" s="178">
        <v>1</v>
      </c>
    </row>
    <row r="9" spans="1:5" ht="19.5" customHeight="1" x14ac:dyDescent="0.2">
      <c r="A9" s="261"/>
      <c r="B9" s="175" t="s">
        <v>147</v>
      </c>
      <c r="C9" s="176">
        <v>1</v>
      </c>
      <c r="D9" s="177" t="s">
        <v>146</v>
      </c>
      <c r="E9" s="178">
        <v>1</v>
      </c>
    </row>
    <row r="10" spans="1:5" ht="19.5" customHeight="1" x14ac:dyDescent="0.2">
      <c r="A10" s="261"/>
      <c r="B10" s="175" t="s">
        <v>148</v>
      </c>
      <c r="C10" s="176">
        <v>16</v>
      </c>
      <c r="D10" s="177">
        <v>2</v>
      </c>
      <c r="E10" s="178">
        <v>18</v>
      </c>
    </row>
    <row r="11" spans="1:5" ht="19.5" customHeight="1" thickBot="1" x14ac:dyDescent="0.25">
      <c r="A11" s="261"/>
      <c r="B11" s="179" t="s">
        <v>149</v>
      </c>
      <c r="C11" s="180">
        <v>22</v>
      </c>
      <c r="D11" s="181">
        <v>2</v>
      </c>
      <c r="E11" s="182">
        <v>24</v>
      </c>
    </row>
    <row r="12" spans="1:5" ht="19.5" customHeight="1" thickBot="1" x14ac:dyDescent="0.25">
      <c r="A12" s="262"/>
      <c r="B12" s="183" t="s">
        <v>13</v>
      </c>
      <c r="C12" s="184">
        <f>SUM(C7:C11)</f>
        <v>40</v>
      </c>
      <c r="D12" s="184">
        <f>SUM(D7:D11)</f>
        <v>4</v>
      </c>
      <c r="E12" s="184">
        <f>SUM(E7:E11)</f>
        <v>44</v>
      </c>
    </row>
  </sheetData>
  <mergeCells count="6">
    <mergeCell ref="A7:A12"/>
    <mergeCell ref="A1:B1"/>
    <mergeCell ref="A3:E3"/>
    <mergeCell ref="A5:A6"/>
    <mergeCell ref="B5:B6"/>
    <mergeCell ref="C5:E5"/>
  </mergeCells>
  <pageMargins left="0.56999999999999995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C11" sqref="C11"/>
    </sheetView>
  </sheetViews>
  <sheetFormatPr defaultRowHeight="15" x14ac:dyDescent="0.25"/>
  <cols>
    <col min="3" max="3" width="17.140625" customWidth="1"/>
    <col min="4" max="4" width="16.42578125" customWidth="1"/>
    <col min="5" max="5" width="16.7109375" customWidth="1"/>
    <col min="6" max="6" width="14.85546875" customWidth="1"/>
    <col min="7" max="7" width="10.42578125" customWidth="1"/>
    <col min="8" max="8" width="10.28515625" customWidth="1"/>
  </cols>
  <sheetData>
    <row r="1" spans="1:11" x14ac:dyDescent="0.25">
      <c r="A1" s="4" t="s">
        <v>0</v>
      </c>
      <c r="B1" s="8"/>
      <c r="C1" s="3"/>
      <c r="D1" s="3"/>
      <c r="E1" s="3"/>
      <c r="F1" s="1"/>
      <c r="G1" s="23"/>
      <c r="H1" s="5"/>
    </row>
    <row r="2" spans="1:11" x14ac:dyDescent="0.25">
      <c r="A2" s="4" t="s">
        <v>1</v>
      </c>
      <c r="B2" s="8"/>
      <c r="C2" s="3"/>
      <c r="D2" s="3"/>
      <c r="E2" s="3"/>
      <c r="F2" s="1"/>
      <c r="G2" s="23"/>
      <c r="H2" s="5"/>
    </row>
    <row r="3" spans="1:11" x14ac:dyDescent="0.25">
      <c r="A3" s="9"/>
      <c r="B3" s="9"/>
      <c r="C3" s="2" t="s">
        <v>2</v>
      </c>
      <c r="D3" s="3"/>
      <c r="E3" s="3"/>
      <c r="F3" s="1"/>
      <c r="G3" s="23"/>
      <c r="H3" s="5"/>
    </row>
    <row r="4" spans="1:11" x14ac:dyDescent="0.25">
      <c r="A4" s="9"/>
      <c r="B4" s="9"/>
      <c r="C4" s="2"/>
      <c r="D4" s="2" t="s">
        <v>112</v>
      </c>
      <c r="E4" s="2"/>
      <c r="F4" s="3"/>
      <c r="G4" s="23"/>
      <c r="H4" s="5"/>
    </row>
    <row r="5" spans="1:11" x14ac:dyDescent="0.25">
      <c r="A5" s="2" t="s">
        <v>3</v>
      </c>
      <c r="B5" s="3"/>
      <c r="C5" s="9"/>
      <c r="D5" s="9"/>
      <c r="E5" s="9"/>
      <c r="F5" s="3"/>
      <c r="G5" s="23"/>
      <c r="H5" s="5"/>
    </row>
    <row r="6" spans="1:11" x14ac:dyDescent="0.25">
      <c r="A6" s="9"/>
      <c r="B6" s="3"/>
      <c r="C6" s="3"/>
      <c r="D6" s="116" t="s">
        <v>116</v>
      </c>
      <c r="E6" s="120" t="s">
        <v>19</v>
      </c>
      <c r="F6" s="116" t="s">
        <v>117</v>
      </c>
      <c r="G6" s="19" t="s">
        <v>23</v>
      </c>
      <c r="H6" s="16" t="s">
        <v>24</v>
      </c>
    </row>
    <row r="7" spans="1:11" x14ac:dyDescent="0.25">
      <c r="A7" s="9" t="s">
        <v>26</v>
      </c>
      <c r="B7" s="3"/>
      <c r="C7" s="3"/>
      <c r="D7" s="16" t="s">
        <v>4</v>
      </c>
      <c r="E7" s="18" t="s">
        <v>5</v>
      </c>
      <c r="F7" s="16" t="s">
        <v>6</v>
      </c>
      <c r="G7" s="19" t="s">
        <v>7</v>
      </c>
      <c r="H7" s="16" t="s">
        <v>8</v>
      </c>
    </row>
    <row r="8" spans="1:11" x14ac:dyDescent="0.25">
      <c r="A8" s="6" t="s">
        <v>9</v>
      </c>
      <c r="B8" s="10"/>
      <c r="C8" s="10"/>
      <c r="D8" s="117">
        <v>10386619.84</v>
      </c>
      <c r="E8" s="11">
        <v>10800000</v>
      </c>
      <c r="F8" s="117">
        <v>10858479.67</v>
      </c>
      <c r="G8" s="20">
        <f>F8/D8*100</f>
        <v>104.54295851074491</v>
      </c>
      <c r="H8" s="21">
        <f>F8/E8*100</f>
        <v>100.54147842592593</v>
      </c>
    </row>
    <row r="9" spans="1:11" x14ac:dyDescent="0.25">
      <c r="A9" s="6" t="s">
        <v>10</v>
      </c>
      <c r="B9" s="10"/>
      <c r="C9" s="10"/>
      <c r="D9" s="117">
        <v>3631000</v>
      </c>
      <c r="E9" s="11">
        <v>3776240</v>
      </c>
      <c r="F9" s="117">
        <v>3776240</v>
      </c>
      <c r="G9" s="20">
        <f>F9/D9*100</f>
        <v>104</v>
      </c>
      <c r="H9" s="21">
        <f>F9/E9*100</f>
        <v>100</v>
      </c>
    </row>
    <row r="10" spans="1:11" x14ac:dyDescent="0.25">
      <c r="A10" s="6" t="s">
        <v>11</v>
      </c>
      <c r="B10" s="10"/>
      <c r="C10" s="10"/>
      <c r="D10" s="117">
        <v>228314.25</v>
      </c>
      <c r="E10" s="11">
        <v>243536</v>
      </c>
      <c r="F10" s="117">
        <v>243523.39</v>
      </c>
      <c r="G10" s="20">
        <f>F10/D10*100</f>
        <v>106.66149397157648</v>
      </c>
      <c r="H10" s="21">
        <f>F10/E10*100</f>
        <v>99.994822120754222</v>
      </c>
    </row>
    <row r="11" spans="1:11" x14ac:dyDescent="0.25">
      <c r="A11" s="6" t="s">
        <v>12</v>
      </c>
      <c r="B11" s="10"/>
      <c r="C11" s="10"/>
      <c r="D11" s="117">
        <v>149996.13</v>
      </c>
      <c r="E11" s="11">
        <v>150000</v>
      </c>
      <c r="F11" s="117">
        <v>149916.32</v>
      </c>
      <c r="G11" s="20">
        <f>F11/D11*100</f>
        <v>99.946791960565918</v>
      </c>
      <c r="H11" s="21">
        <f>F11/E11*100</f>
        <v>99.944213333333337</v>
      </c>
    </row>
    <row r="12" spans="1:11" x14ac:dyDescent="0.25">
      <c r="A12" s="3"/>
      <c r="B12" s="3"/>
      <c r="C12" s="9" t="s">
        <v>13</v>
      </c>
      <c r="D12" s="119">
        <f>SUM(D8:D11)</f>
        <v>14395930.220000001</v>
      </c>
      <c r="E12" s="25">
        <f>SUM(E8:E11)</f>
        <v>14969776</v>
      </c>
      <c r="F12" s="119">
        <f>SUM(F8:F11)</f>
        <v>15028159.380000001</v>
      </c>
      <c r="G12" s="19">
        <f>F12/D12*100</f>
        <v>104.39172148196201</v>
      </c>
      <c r="H12" s="19">
        <f>F12/E12*100</f>
        <v>100.39000837420681</v>
      </c>
    </row>
    <row r="13" spans="1:11" x14ac:dyDescent="0.25">
      <c r="A13" s="3"/>
      <c r="B13" s="3"/>
      <c r="C13" s="9"/>
      <c r="D13" s="12"/>
      <c r="E13" s="12"/>
      <c r="F13" s="27"/>
      <c r="G13" s="13"/>
      <c r="H13" s="26"/>
    </row>
    <row r="14" spans="1:11" x14ac:dyDescent="0.25">
      <c r="A14" s="2" t="s">
        <v>14</v>
      </c>
      <c r="B14" s="3"/>
      <c r="C14" s="9"/>
      <c r="D14" s="9"/>
      <c r="E14" s="9"/>
      <c r="F14" s="27"/>
      <c r="G14" s="13"/>
      <c r="H14" s="26"/>
    </row>
    <row r="15" spans="1:11" x14ac:dyDescent="0.25">
      <c r="A15" s="6" t="s">
        <v>15</v>
      </c>
      <c r="B15" s="10"/>
      <c r="C15" s="11"/>
      <c r="D15" s="117">
        <v>8345410.1399999997</v>
      </c>
      <c r="E15" s="101">
        <v>8766400</v>
      </c>
      <c r="F15" s="117">
        <v>9044609.6899999995</v>
      </c>
      <c r="G15" s="20">
        <f>F15/D15*100</f>
        <v>108.37825269543913</v>
      </c>
      <c r="H15" s="21">
        <f>F15/E15*100</f>
        <v>103.17359109782807</v>
      </c>
    </row>
    <row r="16" spans="1:11" x14ac:dyDescent="0.25">
      <c r="A16" s="6" t="s">
        <v>108</v>
      </c>
      <c r="B16" s="10"/>
      <c r="C16" s="11"/>
      <c r="D16" s="117">
        <v>5517898.5999999996</v>
      </c>
      <c r="E16" s="101">
        <v>5809840</v>
      </c>
      <c r="F16" s="117">
        <v>5760179.3300000001</v>
      </c>
      <c r="G16" s="20">
        <f>F16/D16*100</f>
        <v>104.39081519185585</v>
      </c>
      <c r="H16" s="21">
        <f>F16/E16*100</f>
        <v>99.145231710339701</v>
      </c>
      <c r="K16" s="111"/>
    </row>
    <row r="17" spans="1:8" ht="14.45" x14ac:dyDescent="0.3">
      <c r="A17" s="6" t="s">
        <v>16</v>
      </c>
      <c r="B17" s="10"/>
      <c r="C17" s="11"/>
      <c r="D17" s="117">
        <v>228314.25</v>
      </c>
      <c r="E17" s="101">
        <v>243536</v>
      </c>
      <c r="F17" s="117">
        <v>243523.39</v>
      </c>
      <c r="G17" s="20">
        <f>F17/D17*100</f>
        <v>106.66149397157648</v>
      </c>
      <c r="H17" s="21">
        <f>F17/E17*100</f>
        <v>99.994822120754222</v>
      </c>
    </row>
    <row r="18" spans="1:8" ht="14.45" x14ac:dyDescent="0.3">
      <c r="A18" s="14" t="s">
        <v>12</v>
      </c>
      <c r="B18" s="10"/>
      <c r="C18" s="11"/>
      <c r="D18" s="117">
        <v>149996.13</v>
      </c>
      <c r="E18" s="156">
        <v>150000</v>
      </c>
      <c r="F18" s="117">
        <v>149916.32</v>
      </c>
      <c r="G18" s="157">
        <v>100</v>
      </c>
      <c r="H18" s="158">
        <v>100</v>
      </c>
    </row>
    <row r="19" spans="1:8" ht="14.45" x14ac:dyDescent="0.3">
      <c r="A19" s="3"/>
      <c r="B19" s="3"/>
      <c r="C19" s="9" t="s">
        <v>13</v>
      </c>
      <c r="D19" s="119">
        <f>SUM(D15:D18)</f>
        <v>14241619.119999999</v>
      </c>
      <c r="E19" s="153">
        <f>SUM(E15:E18)</f>
        <v>14969776</v>
      </c>
      <c r="F19" s="119">
        <f>SUM(F15:F18)</f>
        <v>15198228.73</v>
      </c>
      <c r="G19" s="19">
        <f>F19/D19*100</f>
        <v>106.71700037713127</v>
      </c>
      <c r="H19" s="19">
        <f>F19/E19*100</f>
        <v>101.52609317601011</v>
      </c>
    </row>
    <row r="20" spans="1:8" s="1" customFormat="1" x14ac:dyDescent="0.25">
      <c r="A20" s="3"/>
      <c r="B20" s="3"/>
      <c r="C20" s="9"/>
      <c r="D20" s="151"/>
      <c r="E20" s="12"/>
      <c r="F20" s="151"/>
      <c r="G20" s="22"/>
      <c r="H20" s="22"/>
    </row>
    <row r="21" spans="1:8" x14ac:dyDescent="0.25">
      <c r="A21" s="3"/>
      <c r="B21" s="3"/>
      <c r="C21" s="9"/>
      <c r="D21" s="9"/>
      <c r="E21" s="9"/>
      <c r="F21" s="1"/>
      <c r="G21" s="23"/>
      <c r="H21" s="5"/>
    </row>
    <row r="22" spans="1:8" x14ac:dyDescent="0.25">
      <c r="A22" s="17" t="s">
        <v>17</v>
      </c>
      <c r="B22" s="15"/>
      <c r="C22" s="7"/>
      <c r="D22" s="152">
        <f>D12</f>
        <v>14395930.220000001</v>
      </c>
      <c r="E22" s="152"/>
      <c r="F22" s="113">
        <f>F12</f>
        <v>15028159.380000001</v>
      </c>
      <c r="G22" s="22"/>
      <c r="H22" s="28"/>
    </row>
    <row r="23" spans="1:8" s="1" customFormat="1" x14ac:dyDescent="0.25">
      <c r="A23" s="17"/>
      <c r="B23" s="15"/>
      <c r="C23" s="7"/>
      <c r="D23" s="152"/>
      <c r="E23" s="152"/>
      <c r="F23" s="113"/>
      <c r="G23" s="22"/>
      <c r="H23" s="28"/>
    </row>
    <row r="24" spans="1:8" x14ac:dyDescent="0.25">
      <c r="A24" s="17" t="s">
        <v>18</v>
      </c>
      <c r="B24" s="1"/>
      <c r="C24" s="3"/>
      <c r="D24" s="113">
        <f>D19</f>
        <v>14241619.119999999</v>
      </c>
      <c r="E24" s="113"/>
      <c r="F24" s="113">
        <f>F19</f>
        <v>15198228.73</v>
      </c>
      <c r="G24" s="23"/>
      <c r="H24" s="5"/>
    </row>
    <row r="25" spans="1:8" s="1" customFormat="1" ht="14.45" x14ac:dyDescent="0.3">
      <c r="A25" s="17"/>
      <c r="B25" s="4"/>
      <c r="C25" s="2"/>
      <c r="D25" s="114"/>
      <c r="E25" s="2"/>
      <c r="F25" s="113"/>
      <c r="G25" s="24"/>
      <c r="H25" s="7"/>
    </row>
    <row r="26" spans="1:8" x14ac:dyDescent="0.25">
      <c r="A26" s="154" t="s">
        <v>121</v>
      </c>
      <c r="B26" s="154"/>
      <c r="C26" s="154"/>
      <c r="D26" s="155"/>
      <c r="E26" s="155"/>
      <c r="F26" s="155"/>
    </row>
    <row r="27" spans="1:8" ht="14.45" x14ac:dyDescent="0.3">
      <c r="A27" s="17" t="s">
        <v>122</v>
      </c>
      <c r="B27" s="154"/>
      <c r="C27" s="154"/>
      <c r="D27" s="155"/>
      <c r="E27" s="155"/>
      <c r="F27" s="155">
        <v>161111.19</v>
      </c>
    </row>
    <row r="28" spans="1:8" ht="14.45" x14ac:dyDescent="0.3">
      <c r="A28" s="154"/>
      <c r="B28" s="154"/>
      <c r="C28" s="154"/>
      <c r="D28" s="155"/>
      <c r="E28" s="155"/>
      <c r="F28" s="155"/>
    </row>
    <row r="29" spans="1:8" x14ac:dyDescent="0.25">
      <c r="A29" s="154" t="s">
        <v>123</v>
      </c>
      <c r="B29" s="154"/>
      <c r="C29" s="154"/>
      <c r="D29" s="155"/>
      <c r="E29" s="155"/>
      <c r="F29" s="155"/>
    </row>
    <row r="30" spans="1:8" ht="14.45" x14ac:dyDescent="0.3">
      <c r="A30" s="154" t="s">
        <v>124</v>
      </c>
      <c r="B30" s="154"/>
      <c r="C30" s="154"/>
      <c r="D30" s="155"/>
      <c r="E30" s="155"/>
      <c r="F30" s="155">
        <v>6070.79</v>
      </c>
    </row>
    <row r="31" spans="1:8" x14ac:dyDescent="0.25">
      <c r="A31" s="154"/>
      <c r="B31" s="154"/>
      <c r="C31" s="154"/>
      <c r="D31" s="155"/>
      <c r="E31" s="155"/>
      <c r="F31" s="155"/>
    </row>
    <row r="32" spans="1:8" x14ac:dyDescent="0.25">
      <c r="A32" s="154" t="s">
        <v>125</v>
      </c>
      <c r="B32" s="154"/>
      <c r="C32" s="154"/>
      <c r="D32" s="155"/>
      <c r="E32" s="155"/>
      <c r="F32" s="155"/>
    </row>
    <row r="33" spans="1:6" x14ac:dyDescent="0.25">
      <c r="A33" s="154" t="s">
        <v>126</v>
      </c>
      <c r="B33" s="154"/>
      <c r="C33" s="154"/>
      <c r="D33" s="155"/>
      <c r="E33" s="155"/>
      <c r="F33" s="155">
        <v>17102.09</v>
      </c>
    </row>
    <row r="34" spans="1:6" x14ac:dyDescent="0.25">
      <c r="A34" s="154"/>
      <c r="B34" s="154"/>
      <c r="C34" s="154"/>
      <c r="D34" s="154"/>
      <c r="E34" s="154"/>
      <c r="F34" s="154"/>
    </row>
    <row r="35" spans="1:6" x14ac:dyDescent="0.25">
      <c r="A35" s="154" t="s">
        <v>127</v>
      </c>
      <c r="B35" s="154"/>
      <c r="C35" s="154"/>
      <c r="D35" s="154"/>
      <c r="E35" s="154"/>
      <c r="F35" s="155">
        <v>14214.72</v>
      </c>
    </row>
  </sheetData>
  <pageMargins left="0.7" right="0.7" top="0.75" bottom="0.75" header="0.3" footer="0.3"/>
  <pageSetup paperSize="9" scale="92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6" sqref="A6"/>
    </sheetView>
  </sheetViews>
  <sheetFormatPr defaultColWidth="9.140625" defaultRowHeight="15" x14ac:dyDescent="0.25"/>
  <cols>
    <col min="1" max="1" width="9.140625" style="1"/>
    <col min="2" max="2" width="40.28515625" style="1" customWidth="1"/>
    <col min="3" max="3" width="17" style="1" customWidth="1"/>
    <col min="4" max="4" width="18.5703125" style="1" customWidth="1"/>
    <col min="5" max="5" width="15.140625" style="1" customWidth="1"/>
    <col min="6" max="6" width="13.28515625" style="1" customWidth="1"/>
    <col min="7" max="7" width="16.85546875" style="1" customWidth="1"/>
    <col min="8" max="8" width="14.5703125" style="1" customWidth="1"/>
    <col min="9" max="9" width="15.42578125" style="1" customWidth="1"/>
    <col min="10" max="10" width="10.140625" style="1" customWidth="1"/>
    <col min="11" max="11" width="11" style="1" customWidth="1"/>
    <col min="12" max="16384" width="9.140625" style="1"/>
  </cols>
  <sheetData>
    <row r="1" spans="1:11" x14ac:dyDescent="0.25">
      <c r="A1" s="272" t="s">
        <v>20</v>
      </c>
      <c r="B1" s="272"/>
      <c r="C1" s="69"/>
      <c r="D1" s="69"/>
      <c r="E1" s="69"/>
      <c r="F1" s="69"/>
      <c r="G1" s="69"/>
      <c r="H1" s="69"/>
      <c r="I1" s="69"/>
      <c r="J1" s="30"/>
      <c r="K1" s="31"/>
    </row>
    <row r="2" spans="1:11" x14ac:dyDescent="0.25">
      <c r="A2" s="272" t="s">
        <v>21</v>
      </c>
      <c r="B2" s="272"/>
      <c r="C2" s="69"/>
      <c r="D2" s="69"/>
      <c r="E2" s="69"/>
      <c r="F2" s="69"/>
      <c r="G2" s="69"/>
      <c r="H2" s="69"/>
      <c r="I2" s="69"/>
      <c r="J2" s="30"/>
      <c r="K2" s="31"/>
    </row>
    <row r="3" spans="1:11" x14ac:dyDescent="0.25">
      <c r="A3" s="69"/>
      <c r="B3" s="69"/>
      <c r="C3" s="272" t="s">
        <v>22</v>
      </c>
      <c r="D3" s="272"/>
      <c r="E3" s="272"/>
      <c r="F3" s="272"/>
      <c r="G3" s="69"/>
      <c r="H3" s="69"/>
      <c r="I3" s="69"/>
      <c r="J3" s="30"/>
      <c r="K3" s="31"/>
    </row>
    <row r="4" spans="1:11" x14ac:dyDescent="0.25">
      <c r="A4" s="69"/>
      <c r="B4" s="69"/>
      <c r="C4" s="272" t="s">
        <v>113</v>
      </c>
      <c r="D4" s="272"/>
      <c r="E4" s="272"/>
      <c r="F4" s="272"/>
      <c r="G4" s="69"/>
      <c r="H4" s="69"/>
      <c r="I4" s="69"/>
      <c r="J4" s="30"/>
      <c r="K4" s="31"/>
    </row>
    <row r="5" spans="1:11" x14ac:dyDescent="0.25">
      <c r="A5" s="4"/>
      <c r="F5" s="4"/>
      <c r="G5" s="3"/>
      <c r="H5" s="3"/>
      <c r="I5" s="29"/>
      <c r="J5" s="30"/>
      <c r="K5" s="31"/>
    </row>
    <row r="6" spans="1:11" x14ac:dyDescent="0.25">
      <c r="A6" s="95" t="s">
        <v>47</v>
      </c>
      <c r="B6" s="95"/>
      <c r="F6" s="4"/>
      <c r="G6" s="3"/>
      <c r="H6" s="3"/>
      <c r="I6" s="29"/>
      <c r="J6" s="30"/>
      <c r="K6" s="31"/>
    </row>
    <row r="7" spans="1:11" x14ac:dyDescent="0.25">
      <c r="A7" s="273" t="s">
        <v>84</v>
      </c>
      <c r="B7" s="273"/>
      <c r="C7" s="121" t="s">
        <v>116</v>
      </c>
      <c r="D7" s="122" t="s">
        <v>19</v>
      </c>
      <c r="E7" s="123" t="s">
        <v>117</v>
      </c>
      <c r="F7" s="35" t="s">
        <v>81</v>
      </c>
      <c r="G7" s="16" t="s">
        <v>82</v>
      </c>
      <c r="H7" s="3"/>
      <c r="I7" s="29"/>
      <c r="J7" s="30"/>
      <c r="K7" s="31"/>
    </row>
    <row r="8" spans="1:11" x14ac:dyDescent="0.25">
      <c r="A8" s="70"/>
      <c r="B8" s="84"/>
      <c r="C8" s="72" t="s">
        <v>4</v>
      </c>
      <c r="D8" s="85" t="s">
        <v>5</v>
      </c>
      <c r="E8" s="35" t="s">
        <v>6</v>
      </c>
      <c r="F8" s="90" t="s">
        <v>7</v>
      </c>
      <c r="G8" s="16" t="s">
        <v>8</v>
      </c>
      <c r="H8" s="28"/>
      <c r="I8" s="28"/>
      <c r="J8" s="22"/>
      <c r="K8" s="22"/>
    </row>
    <row r="9" spans="1:11" x14ac:dyDescent="0.25">
      <c r="A9" s="70">
        <v>6413</v>
      </c>
      <c r="B9" s="84" t="s">
        <v>93</v>
      </c>
      <c r="C9" s="124">
        <v>4967.45</v>
      </c>
      <c r="D9" s="85"/>
      <c r="E9" s="134">
        <v>4132.9799999999996</v>
      </c>
      <c r="F9" s="92">
        <f>E9/C9*100</f>
        <v>83.201240072874398</v>
      </c>
      <c r="G9" s="102"/>
      <c r="H9" s="28"/>
      <c r="I9" s="28"/>
      <c r="J9" s="22"/>
      <c r="K9" s="22"/>
    </row>
    <row r="10" spans="1:11" x14ac:dyDescent="0.25">
      <c r="A10" s="70">
        <v>6526</v>
      </c>
      <c r="B10" s="71" t="s">
        <v>86</v>
      </c>
      <c r="C10" s="96">
        <v>10381652.390000001</v>
      </c>
      <c r="D10" s="77">
        <v>10800000</v>
      </c>
      <c r="E10" s="135">
        <v>10854346.689999999</v>
      </c>
      <c r="F10" s="92">
        <f>E10/C10*100</f>
        <v>104.55317017217141</v>
      </c>
      <c r="G10" s="102">
        <f>E10/D10*100</f>
        <v>100.5032100925926</v>
      </c>
      <c r="H10" s="27"/>
      <c r="I10" s="27"/>
      <c r="J10" s="13"/>
      <c r="K10" s="13"/>
    </row>
    <row r="11" spans="1:11" x14ac:dyDescent="0.25">
      <c r="A11" s="72">
        <v>652</v>
      </c>
      <c r="B11" s="73" t="s">
        <v>87</v>
      </c>
      <c r="C11" s="97">
        <v>10381652.390000001</v>
      </c>
      <c r="D11" s="76">
        <v>10800000</v>
      </c>
      <c r="E11" s="136">
        <v>10854346.689999999</v>
      </c>
      <c r="F11" s="91">
        <f>E11/C11*100</f>
        <v>104.55317017217141</v>
      </c>
      <c r="G11" s="103">
        <f t="shared" ref="G11:G16" si="0">E11/D11*100</f>
        <v>100.5032100925926</v>
      </c>
      <c r="H11" s="27"/>
      <c r="I11" s="27"/>
      <c r="J11" s="33"/>
      <c r="K11" s="22"/>
    </row>
    <row r="12" spans="1:11" x14ac:dyDescent="0.25">
      <c r="A12" s="72">
        <v>65</v>
      </c>
      <c r="B12" s="73" t="s">
        <v>88</v>
      </c>
      <c r="C12" s="97">
        <v>10381652.390000001</v>
      </c>
      <c r="D12" s="76">
        <v>10800000</v>
      </c>
      <c r="E12" s="136">
        <v>10854346.689999999</v>
      </c>
      <c r="F12" s="91">
        <f t="shared" ref="F12:F18" si="1">E12/C12*100</f>
        <v>104.55317017217141</v>
      </c>
      <c r="G12" s="103">
        <f t="shared" si="0"/>
        <v>100.5032100925926</v>
      </c>
      <c r="H12" s="27"/>
      <c r="I12" s="27"/>
      <c r="J12" s="33"/>
      <c r="K12" s="22"/>
    </row>
    <row r="13" spans="1:11" x14ac:dyDescent="0.25">
      <c r="A13" s="74">
        <v>6712</v>
      </c>
      <c r="B13" s="71" t="s">
        <v>89</v>
      </c>
      <c r="C13" s="96">
        <v>228314.25</v>
      </c>
      <c r="D13" s="77">
        <v>243536</v>
      </c>
      <c r="E13" s="135">
        <v>243523.39</v>
      </c>
      <c r="F13" s="92">
        <f t="shared" si="1"/>
        <v>106.66149397157648</v>
      </c>
      <c r="G13" s="102">
        <f t="shared" si="0"/>
        <v>99.994822120754222</v>
      </c>
      <c r="H13" s="27"/>
      <c r="I13" s="27"/>
      <c r="J13" s="33"/>
      <c r="K13" s="22"/>
    </row>
    <row r="14" spans="1:11" x14ac:dyDescent="0.25">
      <c r="A14" s="74">
        <v>6711</v>
      </c>
      <c r="B14" s="71" t="s">
        <v>90</v>
      </c>
      <c r="C14" s="96">
        <v>3631000</v>
      </c>
      <c r="D14" s="77">
        <v>3776240</v>
      </c>
      <c r="E14" s="135">
        <v>3776240</v>
      </c>
      <c r="F14" s="91">
        <f t="shared" si="1"/>
        <v>104</v>
      </c>
      <c r="G14" s="103">
        <f t="shared" si="0"/>
        <v>100</v>
      </c>
      <c r="H14" s="27"/>
      <c r="I14" s="27"/>
      <c r="J14" s="33"/>
      <c r="K14" s="22"/>
    </row>
    <row r="15" spans="1:11" x14ac:dyDescent="0.25">
      <c r="A15" s="72">
        <v>671</v>
      </c>
      <c r="B15" s="73" t="s">
        <v>91</v>
      </c>
      <c r="C15" s="97">
        <v>4009310.38</v>
      </c>
      <c r="D15" s="76">
        <f>D13+D14+D17</f>
        <v>4169776</v>
      </c>
      <c r="E15" s="136">
        <f>E14+E13+E17</f>
        <v>4169679.71</v>
      </c>
      <c r="F15" s="91">
        <f t="shared" si="1"/>
        <v>103.99992304911049</v>
      </c>
      <c r="G15" s="103">
        <f t="shared" si="0"/>
        <v>99.997690763244833</v>
      </c>
      <c r="H15" s="27"/>
      <c r="I15" s="27"/>
      <c r="J15" s="33"/>
      <c r="K15" s="22"/>
    </row>
    <row r="16" spans="1:11" x14ac:dyDescent="0.25">
      <c r="A16" s="72">
        <v>67</v>
      </c>
      <c r="B16" s="73" t="s">
        <v>92</v>
      </c>
      <c r="C16" s="97">
        <v>4009310.38</v>
      </c>
      <c r="D16" s="76">
        <v>4169776</v>
      </c>
      <c r="E16" s="136">
        <v>4169679.71</v>
      </c>
      <c r="F16" s="91">
        <f t="shared" si="1"/>
        <v>103.99992304911049</v>
      </c>
      <c r="G16" s="103">
        <f t="shared" si="0"/>
        <v>99.997690763244833</v>
      </c>
      <c r="H16" s="27"/>
      <c r="I16" s="27"/>
      <c r="J16" s="33"/>
      <c r="K16" s="22"/>
    </row>
    <row r="17" spans="1:11" x14ac:dyDescent="0.25">
      <c r="A17" s="70"/>
      <c r="B17" s="73" t="s">
        <v>25</v>
      </c>
      <c r="C17" s="97">
        <v>149996.13</v>
      </c>
      <c r="D17" s="76">
        <v>150000</v>
      </c>
      <c r="E17" s="136">
        <v>149916.32</v>
      </c>
      <c r="F17" s="91">
        <v>0</v>
      </c>
      <c r="G17" s="103">
        <v>0</v>
      </c>
      <c r="H17" s="27"/>
      <c r="I17" s="27"/>
      <c r="J17" s="33"/>
      <c r="K17" s="22"/>
    </row>
    <row r="18" spans="1:11" x14ac:dyDescent="0.25">
      <c r="A18" s="98">
        <v>6</v>
      </c>
      <c r="B18" s="80" t="s">
        <v>105</v>
      </c>
      <c r="C18" s="97">
        <f>SUM(C9,C12,C16)</f>
        <v>14395930.219999999</v>
      </c>
      <c r="D18" s="76">
        <f>SUM(D12+D16)</f>
        <v>14969776</v>
      </c>
      <c r="E18" s="136">
        <f>SUM(E9,E12,E16)</f>
        <v>15028159.379999999</v>
      </c>
      <c r="F18" s="91">
        <f t="shared" si="1"/>
        <v>104.39172148196201</v>
      </c>
      <c r="G18" s="103">
        <f>E18/D18*100</f>
        <v>100.3900083742068</v>
      </c>
      <c r="H18" s="27"/>
      <c r="I18" s="27"/>
      <c r="J18" s="33"/>
      <c r="K18" s="22"/>
    </row>
    <row r="19" spans="1:11" x14ac:dyDescent="0.25">
      <c r="A19" s="78"/>
      <c r="B19" s="79"/>
      <c r="C19" s="81"/>
      <c r="D19" s="81"/>
      <c r="E19" s="82"/>
      <c r="F19" s="93"/>
      <c r="G19" s="94"/>
      <c r="H19" s="27"/>
      <c r="I19" s="27"/>
      <c r="J19" s="33"/>
      <c r="K19" s="22"/>
    </row>
    <row r="20" spans="1:11" x14ac:dyDescent="0.25">
      <c r="A20" s="271" t="s">
        <v>14</v>
      </c>
      <c r="B20" s="271"/>
      <c r="C20" s="80"/>
      <c r="D20" s="83"/>
      <c r="F20" s="32"/>
      <c r="G20" s="61"/>
      <c r="H20" s="27"/>
      <c r="I20" s="27"/>
      <c r="J20" s="33"/>
      <c r="K20" s="22"/>
    </row>
    <row r="21" spans="1:11" x14ac:dyDescent="0.25">
      <c r="A21" s="70"/>
      <c r="B21" s="84"/>
      <c r="C21" s="121" t="s">
        <v>116</v>
      </c>
      <c r="D21" s="122" t="s">
        <v>19</v>
      </c>
      <c r="E21" s="123" t="s">
        <v>117</v>
      </c>
      <c r="F21" s="35" t="s">
        <v>81</v>
      </c>
      <c r="G21" s="16" t="s">
        <v>82</v>
      </c>
      <c r="H21" s="27"/>
      <c r="I21" s="27"/>
      <c r="J21" s="33"/>
      <c r="K21" s="22"/>
    </row>
    <row r="22" spans="1:11" x14ac:dyDescent="0.25">
      <c r="A22" s="70">
        <v>31111</v>
      </c>
      <c r="B22" s="71" t="s">
        <v>48</v>
      </c>
      <c r="C22" s="96">
        <v>6744781.7599999998</v>
      </c>
      <c r="D22" s="96">
        <v>7050600</v>
      </c>
      <c r="E22" s="137">
        <v>7300814.3399999999</v>
      </c>
      <c r="F22" s="92">
        <f>E22/C22*100</f>
        <v>108.24389283130786</v>
      </c>
      <c r="G22" s="102">
        <f>E22/D22*100</f>
        <v>103.54883754574078</v>
      </c>
      <c r="H22" s="7"/>
      <c r="I22" s="34"/>
      <c r="J22" s="23"/>
      <c r="K22" s="13"/>
    </row>
    <row r="23" spans="1:11" x14ac:dyDescent="0.25">
      <c r="A23" s="72">
        <v>3111</v>
      </c>
      <c r="B23" s="73" t="s">
        <v>49</v>
      </c>
      <c r="C23" s="97">
        <v>6744781.7599999998</v>
      </c>
      <c r="D23" s="97">
        <v>7050600</v>
      </c>
      <c r="E23" s="138">
        <v>7300814.3399999999</v>
      </c>
      <c r="F23" s="91">
        <f t="shared" ref="F23:F33" si="2">E23/C23*100</f>
        <v>108.24389283130786</v>
      </c>
      <c r="G23" s="103">
        <f>E23/D23*100</f>
        <v>103.54883754574078</v>
      </c>
      <c r="H23" s="28"/>
      <c r="I23" s="28"/>
      <c r="J23" s="22"/>
      <c r="K23" s="22"/>
    </row>
    <row r="24" spans="1:11" x14ac:dyDescent="0.25">
      <c r="A24" s="74">
        <v>31212</v>
      </c>
      <c r="B24" s="71" t="s">
        <v>50</v>
      </c>
      <c r="C24" s="96">
        <v>74547.09</v>
      </c>
      <c r="D24" s="96">
        <v>80000</v>
      </c>
      <c r="E24" s="137">
        <v>82245.97</v>
      </c>
      <c r="F24" s="92">
        <f t="shared" si="2"/>
        <v>110.32753927752243</v>
      </c>
      <c r="G24" s="102">
        <f t="shared" ref="G24:G33" si="3">E24/D24*100</f>
        <v>102.80746249999999</v>
      </c>
      <c r="H24" s="27"/>
      <c r="I24" s="27"/>
      <c r="J24" s="13"/>
      <c r="K24" s="13"/>
    </row>
    <row r="25" spans="1:11" ht="14.45" x14ac:dyDescent="0.3">
      <c r="A25" s="70">
        <v>31213</v>
      </c>
      <c r="B25" s="71" t="s">
        <v>51</v>
      </c>
      <c r="C25" s="96">
        <v>19500</v>
      </c>
      <c r="D25" s="96">
        <v>18500</v>
      </c>
      <c r="E25" s="137">
        <v>19000</v>
      </c>
      <c r="F25" s="92">
        <f t="shared" si="2"/>
        <v>97.435897435897431</v>
      </c>
      <c r="G25" s="102">
        <f t="shared" si="3"/>
        <v>102.70270270270269</v>
      </c>
      <c r="H25" s="27"/>
      <c r="I25" s="27"/>
      <c r="J25" s="13"/>
      <c r="K25" s="13"/>
    </row>
    <row r="26" spans="1:11" x14ac:dyDescent="0.25">
      <c r="A26" s="70">
        <v>31213</v>
      </c>
      <c r="B26" s="71" t="s">
        <v>83</v>
      </c>
      <c r="C26" s="96">
        <v>130000</v>
      </c>
      <c r="D26" s="96">
        <v>135500</v>
      </c>
      <c r="E26" s="137">
        <v>131250</v>
      </c>
      <c r="F26" s="92">
        <f t="shared" si="2"/>
        <v>100.96153846153845</v>
      </c>
      <c r="G26" s="102">
        <f t="shared" si="3"/>
        <v>96.863468634686342</v>
      </c>
      <c r="H26" s="27"/>
      <c r="I26" s="27"/>
      <c r="J26" s="13"/>
      <c r="K26" s="13"/>
    </row>
    <row r="27" spans="1:11" ht="14.45" x14ac:dyDescent="0.3">
      <c r="A27" s="70">
        <v>31214</v>
      </c>
      <c r="B27" s="71" t="s">
        <v>52</v>
      </c>
      <c r="C27" s="96">
        <v>22995.17</v>
      </c>
      <c r="D27" s="96">
        <v>45000</v>
      </c>
      <c r="E27" s="137">
        <v>45900.33</v>
      </c>
      <c r="F27" s="92">
        <f>E27/C27*100</f>
        <v>199.60856997360753</v>
      </c>
      <c r="G27" s="102">
        <f t="shared" si="3"/>
        <v>102.00073333333333</v>
      </c>
      <c r="H27" s="5"/>
      <c r="I27" s="34"/>
      <c r="J27" s="24"/>
      <c r="K27" s="22"/>
    </row>
    <row r="28" spans="1:11" ht="14.45" x14ac:dyDescent="0.3">
      <c r="A28" s="70">
        <v>31215</v>
      </c>
      <c r="B28" s="71" t="s">
        <v>53</v>
      </c>
      <c r="C28" s="96">
        <v>56016.26</v>
      </c>
      <c r="D28" s="96">
        <v>64000</v>
      </c>
      <c r="E28" s="137">
        <v>70338.880000000005</v>
      </c>
      <c r="F28" s="92">
        <f>E28/C28*100</f>
        <v>125.56868309308761</v>
      </c>
      <c r="G28" s="102">
        <f t="shared" si="3"/>
        <v>109.9045</v>
      </c>
      <c r="H28" s="28"/>
      <c r="I28" s="28"/>
      <c r="J28" s="22"/>
      <c r="K28" s="22"/>
    </row>
    <row r="29" spans="1:11" ht="14.45" x14ac:dyDescent="0.3">
      <c r="A29" s="70">
        <v>31216</v>
      </c>
      <c r="B29" s="71" t="s">
        <v>54</v>
      </c>
      <c r="C29" s="96">
        <v>132500</v>
      </c>
      <c r="D29" s="96">
        <v>135000</v>
      </c>
      <c r="E29" s="137">
        <v>132500</v>
      </c>
      <c r="F29" s="92">
        <f>E29/C29*100</f>
        <v>100</v>
      </c>
      <c r="G29" s="102">
        <f t="shared" si="3"/>
        <v>98.148148148148152</v>
      </c>
      <c r="H29" s="7"/>
      <c r="I29" s="61"/>
      <c r="J29" s="22"/>
      <c r="K29" s="22"/>
    </row>
    <row r="30" spans="1:11" ht="14.45" x14ac:dyDescent="0.3">
      <c r="A30" s="70">
        <v>31219</v>
      </c>
      <c r="B30" s="71" t="s">
        <v>55</v>
      </c>
      <c r="C30" s="96"/>
      <c r="D30" s="96">
        <v>2000</v>
      </c>
      <c r="E30" s="137">
        <v>1663</v>
      </c>
      <c r="F30" s="92">
        <v>0</v>
      </c>
      <c r="G30" s="102">
        <v>0</v>
      </c>
      <c r="H30" s="7"/>
      <c r="I30" s="61"/>
      <c r="J30" s="22"/>
      <c r="K30" s="22"/>
    </row>
    <row r="31" spans="1:11" x14ac:dyDescent="0.25">
      <c r="A31" s="72">
        <v>3121</v>
      </c>
      <c r="B31" s="73" t="s">
        <v>56</v>
      </c>
      <c r="C31" s="97">
        <f>SUM(C24:C30)</f>
        <v>435558.52</v>
      </c>
      <c r="D31" s="97">
        <f>SUM(D24:D30)</f>
        <v>480000</v>
      </c>
      <c r="E31" s="138">
        <f>SUM(E24:E30)</f>
        <v>482898.18</v>
      </c>
      <c r="F31" s="91">
        <f t="shared" si="2"/>
        <v>110.86872551591918</v>
      </c>
      <c r="G31" s="103">
        <f t="shared" si="3"/>
        <v>100.60378750000001</v>
      </c>
      <c r="H31" s="61"/>
      <c r="I31" s="61"/>
      <c r="J31" s="22"/>
      <c r="K31" s="22"/>
    </row>
    <row r="32" spans="1:11" x14ac:dyDescent="0.25">
      <c r="A32" s="72">
        <v>313</v>
      </c>
      <c r="B32" s="73" t="s">
        <v>57</v>
      </c>
      <c r="C32" s="97">
        <v>1165069.8600000001</v>
      </c>
      <c r="D32" s="97">
        <v>1235800</v>
      </c>
      <c r="E32" s="138">
        <v>1260897.17</v>
      </c>
      <c r="F32" s="91">
        <f t="shared" si="2"/>
        <v>108.22502695246101</v>
      </c>
      <c r="G32" s="103">
        <f t="shared" si="3"/>
        <v>102.03084398770027</v>
      </c>
    </row>
    <row r="33" spans="1:7" x14ac:dyDescent="0.25">
      <c r="A33" s="72">
        <v>31</v>
      </c>
      <c r="B33" s="73" t="s">
        <v>15</v>
      </c>
      <c r="C33" s="97">
        <f>SUM(C23,C31,C32)</f>
        <v>8345410.1399999997</v>
      </c>
      <c r="D33" s="97">
        <f>SUM(D23,D31,D32)</f>
        <v>8766400</v>
      </c>
      <c r="E33" s="138">
        <f>SUM(E23,E31,E32)</f>
        <v>9044609.6899999995</v>
      </c>
      <c r="F33" s="91">
        <f t="shared" si="2"/>
        <v>108.37825269543913</v>
      </c>
      <c r="G33" s="103">
        <f t="shared" si="3"/>
        <v>103.17359109782807</v>
      </c>
    </row>
    <row r="34" spans="1:7" x14ac:dyDescent="0.25">
      <c r="A34" s="78"/>
      <c r="B34" s="79"/>
      <c r="C34" s="79"/>
      <c r="D34" s="81"/>
      <c r="E34" s="86"/>
    </row>
    <row r="35" spans="1:7" x14ac:dyDescent="0.25">
      <c r="A35" s="78"/>
      <c r="B35" s="79"/>
      <c r="C35" s="79"/>
      <c r="D35" s="81"/>
    </row>
    <row r="36" spans="1:7" x14ac:dyDescent="0.25">
      <c r="A36" s="78"/>
      <c r="B36" s="79"/>
      <c r="C36" s="121" t="s">
        <v>116</v>
      </c>
      <c r="D36" s="122" t="s">
        <v>19</v>
      </c>
      <c r="E36" s="123" t="s">
        <v>117</v>
      </c>
      <c r="F36" s="35" t="s">
        <v>81</v>
      </c>
      <c r="G36" s="16" t="s">
        <v>82</v>
      </c>
    </row>
    <row r="37" spans="1:7" x14ac:dyDescent="0.25">
      <c r="A37" s="74">
        <v>3211</v>
      </c>
      <c r="B37" s="71" t="s">
        <v>94</v>
      </c>
      <c r="C37" s="96">
        <v>2899</v>
      </c>
      <c r="D37" s="77">
        <v>4000</v>
      </c>
      <c r="E37" s="139">
        <v>3866</v>
      </c>
      <c r="F37" s="104">
        <f>E37/C37*100</f>
        <v>133.35632976888581</v>
      </c>
      <c r="G37" s="104">
        <f>E37/D37*100</f>
        <v>96.65</v>
      </c>
    </row>
    <row r="38" spans="1:7" x14ac:dyDescent="0.25">
      <c r="A38" s="74">
        <v>3212</v>
      </c>
      <c r="B38" s="71" t="s">
        <v>58</v>
      </c>
      <c r="C38" s="96">
        <v>525186.42000000004</v>
      </c>
      <c r="D38" s="96">
        <v>555000</v>
      </c>
      <c r="E38" s="139">
        <v>592294.98</v>
      </c>
      <c r="F38" s="104">
        <f t="shared" ref="F38:F72" si="4">E38/C38*100</f>
        <v>112.77804555570951</v>
      </c>
      <c r="G38" s="104">
        <f t="shared" ref="G38:G72" si="5">E38/D38*100</f>
        <v>106.71981621621623</v>
      </c>
    </row>
    <row r="39" spans="1:7" x14ac:dyDescent="0.25">
      <c r="A39" s="74">
        <v>3213</v>
      </c>
      <c r="B39" s="71" t="s">
        <v>95</v>
      </c>
      <c r="C39" s="96">
        <v>12207.5</v>
      </c>
      <c r="D39" s="96">
        <v>26000</v>
      </c>
      <c r="E39" s="139">
        <v>12760.5</v>
      </c>
      <c r="F39" s="104">
        <f t="shared" si="4"/>
        <v>104.53000204792136</v>
      </c>
      <c r="G39" s="104">
        <f t="shared" si="5"/>
        <v>49.078846153846158</v>
      </c>
    </row>
    <row r="40" spans="1:7" x14ac:dyDescent="0.25">
      <c r="A40" s="72">
        <v>321</v>
      </c>
      <c r="B40" s="73" t="s">
        <v>96</v>
      </c>
      <c r="C40" s="97">
        <f>SUM(C37:C39)</f>
        <v>540292.92000000004</v>
      </c>
      <c r="D40" s="97">
        <f>SUM(D37:D39)</f>
        <v>585000</v>
      </c>
      <c r="E40" s="140">
        <f>SUM(E37:E39)</f>
        <v>608921.48</v>
      </c>
      <c r="F40" s="105">
        <f t="shared" si="4"/>
        <v>112.70210240770875</v>
      </c>
      <c r="G40" s="105">
        <f t="shared" si="5"/>
        <v>104.08914188034188</v>
      </c>
    </row>
    <row r="41" spans="1:7" x14ac:dyDescent="0.25">
      <c r="A41" s="74">
        <v>3221</v>
      </c>
      <c r="B41" s="71" t="s">
        <v>59</v>
      </c>
      <c r="C41" s="96">
        <v>377152.51</v>
      </c>
      <c r="D41" s="96">
        <v>370000</v>
      </c>
      <c r="E41" s="139">
        <v>409918.56</v>
      </c>
      <c r="F41" s="104">
        <f t="shared" si="4"/>
        <v>108.68774544281834</v>
      </c>
      <c r="G41" s="104">
        <f t="shared" si="5"/>
        <v>110.78879999999999</v>
      </c>
    </row>
    <row r="42" spans="1:7" x14ac:dyDescent="0.25">
      <c r="A42" s="74">
        <v>3222</v>
      </c>
      <c r="B42" s="71" t="s">
        <v>60</v>
      </c>
      <c r="C42" s="96">
        <v>1905284.15</v>
      </c>
      <c r="D42" s="96">
        <v>1948000</v>
      </c>
      <c r="E42" s="139">
        <v>1967727.66</v>
      </c>
      <c r="F42" s="104">
        <f t="shared" si="4"/>
        <v>103.27738568548948</v>
      </c>
      <c r="G42" s="104">
        <f t="shared" si="5"/>
        <v>101.01271355236139</v>
      </c>
    </row>
    <row r="43" spans="1:7" x14ac:dyDescent="0.25">
      <c r="A43" s="74">
        <v>3223</v>
      </c>
      <c r="B43" s="71" t="s">
        <v>61</v>
      </c>
      <c r="C43" s="96">
        <v>1007023.94</v>
      </c>
      <c r="D43" s="96">
        <v>1162840</v>
      </c>
      <c r="E43" s="139">
        <v>1218805.29</v>
      </c>
      <c r="F43" s="104">
        <f t="shared" si="4"/>
        <v>121.03041860156772</v>
      </c>
      <c r="G43" s="104">
        <f t="shared" si="5"/>
        <v>104.81281087681882</v>
      </c>
    </row>
    <row r="44" spans="1:7" x14ac:dyDescent="0.25">
      <c r="A44" s="74">
        <v>3224</v>
      </c>
      <c r="B44" s="71" t="s">
        <v>62</v>
      </c>
      <c r="C44" s="96">
        <v>77593.58</v>
      </c>
      <c r="D44" s="96">
        <v>90000</v>
      </c>
      <c r="E44" s="141">
        <v>65732.59</v>
      </c>
      <c r="F44" s="104">
        <f t="shared" si="4"/>
        <v>84.713954427673002</v>
      </c>
      <c r="G44" s="104">
        <f t="shared" si="5"/>
        <v>73.036211111111101</v>
      </c>
    </row>
    <row r="45" spans="1:7" x14ac:dyDescent="0.25">
      <c r="A45" s="74">
        <v>3225</v>
      </c>
      <c r="B45" s="71" t="s">
        <v>63</v>
      </c>
      <c r="C45" s="96">
        <v>70328.039999999994</v>
      </c>
      <c r="D45" s="96">
        <v>70000</v>
      </c>
      <c r="E45" s="141">
        <v>37507.269999999997</v>
      </c>
      <c r="F45" s="104">
        <f t="shared" si="4"/>
        <v>53.331885831028423</v>
      </c>
      <c r="G45" s="104">
        <f t="shared" si="5"/>
        <v>53.58181428571428</v>
      </c>
    </row>
    <row r="46" spans="1:7" x14ac:dyDescent="0.25">
      <c r="A46" s="74">
        <v>3227</v>
      </c>
      <c r="B46" s="71" t="s">
        <v>64</v>
      </c>
      <c r="C46" s="96">
        <v>75927.899999999994</v>
      </c>
      <c r="D46" s="96">
        <v>80000</v>
      </c>
      <c r="E46" s="141">
        <v>45918.02</v>
      </c>
      <c r="F46" s="104">
        <f t="shared" si="4"/>
        <v>60.475819823806532</v>
      </c>
      <c r="G46" s="104">
        <f t="shared" si="5"/>
        <v>57.397524999999995</v>
      </c>
    </row>
    <row r="47" spans="1:7" x14ac:dyDescent="0.25">
      <c r="A47" s="72">
        <v>322</v>
      </c>
      <c r="B47" s="73" t="s">
        <v>97</v>
      </c>
      <c r="C47" s="97">
        <f>SUM(C41:C46)</f>
        <v>3513310.12</v>
      </c>
      <c r="D47" s="97">
        <f>SUM(D41:D46)</f>
        <v>3720840</v>
      </c>
      <c r="E47" s="142">
        <f>SUM(E41:E46)</f>
        <v>3745609.3899999997</v>
      </c>
      <c r="F47" s="105">
        <f t="shared" si="4"/>
        <v>106.61197736794152</v>
      </c>
      <c r="G47" s="105">
        <f t="shared" si="5"/>
        <v>100.66569349931736</v>
      </c>
    </row>
    <row r="48" spans="1:7" x14ac:dyDescent="0.25">
      <c r="A48" s="74">
        <v>3231</v>
      </c>
      <c r="B48" s="71" t="s">
        <v>65</v>
      </c>
      <c r="C48" s="96">
        <v>79285.45</v>
      </c>
      <c r="D48" s="96">
        <v>79000</v>
      </c>
      <c r="E48" s="143">
        <v>75777.460000000006</v>
      </c>
      <c r="F48" s="104">
        <f t="shared" si="4"/>
        <v>95.575493359752656</v>
      </c>
      <c r="G48" s="104">
        <f t="shared" si="5"/>
        <v>95.920835443037973</v>
      </c>
    </row>
    <row r="49" spans="1:7" x14ac:dyDescent="0.25">
      <c r="A49" s="74">
        <v>3232</v>
      </c>
      <c r="B49" s="71" t="s">
        <v>66</v>
      </c>
      <c r="C49" s="96">
        <v>351466.44</v>
      </c>
      <c r="D49" s="96">
        <v>393000</v>
      </c>
      <c r="E49" s="143">
        <v>286020.13</v>
      </c>
      <c r="F49" s="104">
        <f t="shared" si="4"/>
        <v>81.379072778612951</v>
      </c>
      <c r="G49" s="104">
        <f t="shared" si="5"/>
        <v>72.778659033078881</v>
      </c>
    </row>
    <row r="50" spans="1:7" x14ac:dyDescent="0.25">
      <c r="A50" s="74">
        <v>3233</v>
      </c>
      <c r="B50" s="71" t="s">
        <v>67</v>
      </c>
      <c r="C50" s="96">
        <v>10081.33</v>
      </c>
      <c r="D50" s="96">
        <v>10000</v>
      </c>
      <c r="E50" s="143">
        <v>14443.1</v>
      </c>
      <c r="F50" s="104">
        <f t="shared" si="4"/>
        <v>143.26581909331409</v>
      </c>
      <c r="G50" s="104">
        <f t="shared" si="5"/>
        <v>144.43100000000001</v>
      </c>
    </row>
    <row r="51" spans="1:7" x14ac:dyDescent="0.25">
      <c r="A51" s="74">
        <v>3234</v>
      </c>
      <c r="B51" s="71" t="s">
        <v>68</v>
      </c>
      <c r="C51" s="96">
        <v>751867.17</v>
      </c>
      <c r="D51" s="96">
        <v>749000</v>
      </c>
      <c r="E51" s="143">
        <v>802995.54</v>
      </c>
      <c r="F51" s="104">
        <f t="shared" si="4"/>
        <v>106.80018652762828</v>
      </c>
      <c r="G51" s="104">
        <f t="shared" si="5"/>
        <v>107.2090173564753</v>
      </c>
    </row>
    <row r="52" spans="1:7" x14ac:dyDescent="0.25">
      <c r="A52" s="74">
        <v>3236</v>
      </c>
      <c r="B52" s="71" t="s">
        <v>69</v>
      </c>
      <c r="C52" s="96">
        <v>26629.27</v>
      </c>
      <c r="D52" s="96">
        <v>25000</v>
      </c>
      <c r="E52" s="143">
        <v>26070.22</v>
      </c>
      <c r="F52" s="104">
        <f t="shared" si="4"/>
        <v>97.900618379700234</v>
      </c>
      <c r="G52" s="104">
        <f t="shared" si="5"/>
        <v>104.28088</v>
      </c>
    </row>
    <row r="53" spans="1:7" x14ac:dyDescent="0.25">
      <c r="A53" s="74">
        <v>3237</v>
      </c>
      <c r="B53" s="71" t="s">
        <v>70</v>
      </c>
      <c r="C53" s="96">
        <v>91813.75</v>
      </c>
      <c r="D53" s="96">
        <v>85000</v>
      </c>
      <c r="E53" s="143">
        <v>59695.13</v>
      </c>
      <c r="F53" s="104">
        <f t="shared" si="4"/>
        <v>65.017636247294107</v>
      </c>
      <c r="G53" s="104">
        <f t="shared" si="5"/>
        <v>70.229564705882353</v>
      </c>
    </row>
    <row r="54" spans="1:7" x14ac:dyDescent="0.25">
      <c r="A54" s="74">
        <v>3238</v>
      </c>
      <c r="B54" s="71" t="s">
        <v>71</v>
      </c>
      <c r="C54" s="96">
        <v>57709.5</v>
      </c>
      <c r="D54" s="96">
        <v>50000</v>
      </c>
      <c r="E54" s="143">
        <v>49303.75</v>
      </c>
      <c r="F54" s="104">
        <f t="shared" si="4"/>
        <v>85.434373889914141</v>
      </c>
      <c r="G54" s="104">
        <f t="shared" si="5"/>
        <v>98.607500000000002</v>
      </c>
    </row>
    <row r="55" spans="1:7" x14ac:dyDescent="0.25">
      <c r="A55" s="74">
        <v>3239</v>
      </c>
      <c r="B55" s="71" t="s">
        <v>72</v>
      </c>
      <c r="C55" s="96">
        <v>15918.41</v>
      </c>
      <c r="D55" s="96">
        <v>18500</v>
      </c>
      <c r="E55" s="144">
        <v>7420.27</v>
      </c>
      <c r="F55" s="104">
        <f t="shared" si="4"/>
        <v>46.614391764001553</v>
      </c>
      <c r="G55" s="104">
        <f t="shared" si="5"/>
        <v>40.109567567567574</v>
      </c>
    </row>
    <row r="56" spans="1:7" x14ac:dyDescent="0.25">
      <c r="A56" s="72">
        <v>323</v>
      </c>
      <c r="B56" s="73" t="s">
        <v>104</v>
      </c>
      <c r="C56" s="97">
        <f>SUM(C48:C55)</f>
        <v>1384771.32</v>
      </c>
      <c r="D56" s="97">
        <f>SUM(D48:D55)</f>
        <v>1409500</v>
      </c>
      <c r="E56" s="145">
        <f>SUM(E48:E55)</f>
        <v>1321725.5999999999</v>
      </c>
      <c r="F56" s="105">
        <f t="shared" si="4"/>
        <v>95.447210735127001</v>
      </c>
      <c r="G56" s="105">
        <f t="shared" si="5"/>
        <v>93.772656970556923</v>
      </c>
    </row>
    <row r="57" spans="1:7" x14ac:dyDescent="0.25">
      <c r="A57" s="74">
        <v>3292</v>
      </c>
      <c r="B57" s="71" t="s">
        <v>73</v>
      </c>
      <c r="C57" s="96">
        <v>23076.03</v>
      </c>
      <c r="D57" s="96">
        <v>22500</v>
      </c>
      <c r="E57" s="146">
        <v>21466.44</v>
      </c>
      <c r="F57" s="104">
        <f t="shared" si="4"/>
        <v>93.024840061310371</v>
      </c>
      <c r="G57" s="104">
        <f t="shared" si="5"/>
        <v>95.406399999999991</v>
      </c>
    </row>
    <row r="58" spans="1:7" x14ac:dyDescent="0.25">
      <c r="A58" s="74">
        <v>3293</v>
      </c>
      <c r="B58" s="71" t="s">
        <v>74</v>
      </c>
      <c r="C58" s="96">
        <v>16188.8</v>
      </c>
      <c r="D58" s="96">
        <v>18000</v>
      </c>
      <c r="E58" s="146">
        <v>12404.96</v>
      </c>
      <c r="F58" s="104">
        <f t="shared" si="4"/>
        <v>76.626803716149439</v>
      </c>
      <c r="G58" s="104">
        <f t="shared" si="5"/>
        <v>68.916444444444437</v>
      </c>
    </row>
    <row r="59" spans="1:7" x14ac:dyDescent="0.25">
      <c r="A59" s="74">
        <v>3295</v>
      </c>
      <c r="B59" s="71" t="s">
        <v>75</v>
      </c>
      <c r="C59" s="96">
        <v>1690</v>
      </c>
      <c r="D59" s="96">
        <v>5000</v>
      </c>
      <c r="E59" s="146">
        <v>3825.6</v>
      </c>
      <c r="F59" s="104">
        <f t="shared" si="4"/>
        <v>226.36686390532543</v>
      </c>
      <c r="G59" s="104">
        <f t="shared" si="5"/>
        <v>76.512</v>
      </c>
    </row>
    <row r="60" spans="1:7" x14ac:dyDescent="0.25">
      <c r="A60" s="74">
        <v>3299</v>
      </c>
      <c r="B60" s="71" t="s">
        <v>76</v>
      </c>
      <c r="C60" s="96">
        <v>10603.74</v>
      </c>
      <c r="D60" s="96">
        <v>10000</v>
      </c>
      <c r="E60" s="146">
        <v>12281.32</v>
      </c>
      <c r="F60" s="104">
        <f t="shared" si="4"/>
        <v>115.82064441414066</v>
      </c>
      <c r="G60" s="104">
        <f t="shared" si="5"/>
        <v>122.81319999999999</v>
      </c>
    </row>
    <row r="61" spans="1:7" x14ac:dyDescent="0.25">
      <c r="A61" s="72">
        <v>329</v>
      </c>
      <c r="B61" s="73" t="s">
        <v>98</v>
      </c>
      <c r="C61" s="97">
        <f>SUM(C57:C60)</f>
        <v>51558.57</v>
      </c>
      <c r="D61" s="97">
        <f>SUM(D57:D60)</f>
        <v>55500</v>
      </c>
      <c r="E61" s="147">
        <f>SUM(E57:E60)</f>
        <v>49978.319999999992</v>
      </c>
      <c r="F61" s="105">
        <f t="shared" si="4"/>
        <v>96.935039121527211</v>
      </c>
      <c r="G61" s="105">
        <f t="shared" si="5"/>
        <v>90.051027027027004</v>
      </c>
    </row>
    <row r="62" spans="1:7" x14ac:dyDescent="0.25">
      <c r="A62" s="72">
        <v>32</v>
      </c>
      <c r="B62" s="73" t="s">
        <v>99</v>
      </c>
      <c r="C62" s="97">
        <f>SUM(C40,C47,C56,C61)</f>
        <v>5489932.9300000006</v>
      </c>
      <c r="D62" s="97">
        <f>D40+D47+D56+D61</f>
        <v>5770840</v>
      </c>
      <c r="E62" s="147">
        <f>SUM(E40,E47,E56,E61)</f>
        <v>5726234.7899999991</v>
      </c>
      <c r="F62" s="105">
        <f t="shared" si="4"/>
        <v>104.30427589941429</v>
      </c>
      <c r="G62" s="105">
        <f t="shared" si="5"/>
        <v>99.227058625780629</v>
      </c>
    </row>
    <row r="63" spans="1:7" x14ac:dyDescent="0.25">
      <c r="A63" s="74">
        <v>3431</v>
      </c>
      <c r="B63" s="71" t="s">
        <v>77</v>
      </c>
      <c r="C63" s="96">
        <v>12060.54</v>
      </c>
      <c r="D63" s="96">
        <v>15000</v>
      </c>
      <c r="E63" s="146">
        <v>14690.51</v>
      </c>
      <c r="F63" s="104">
        <f t="shared" si="4"/>
        <v>121.80640336170686</v>
      </c>
      <c r="G63" s="104">
        <f t="shared" si="5"/>
        <v>97.936733333333336</v>
      </c>
    </row>
    <row r="64" spans="1:7" x14ac:dyDescent="0.25">
      <c r="A64" s="74">
        <v>3433</v>
      </c>
      <c r="B64" s="71" t="s">
        <v>78</v>
      </c>
      <c r="C64" s="96">
        <v>2645.13</v>
      </c>
      <c r="D64" s="96">
        <v>6000</v>
      </c>
      <c r="E64" s="146">
        <v>399.03</v>
      </c>
      <c r="F64" s="104">
        <f t="shared" si="4"/>
        <v>15.085458937745969</v>
      </c>
      <c r="G64" s="104">
        <f t="shared" si="5"/>
        <v>6.6504999999999992</v>
      </c>
    </row>
    <row r="65" spans="1:9" x14ac:dyDescent="0.25">
      <c r="A65" s="72">
        <v>343</v>
      </c>
      <c r="B65" s="73" t="s">
        <v>100</v>
      </c>
      <c r="C65" s="97">
        <f>SUM(C63:C64)</f>
        <v>14705.670000000002</v>
      </c>
      <c r="D65" s="97">
        <f>SUM(D63:D64)</f>
        <v>21000</v>
      </c>
      <c r="E65" s="147">
        <f>SUM(E63:E64)</f>
        <v>15089.54</v>
      </c>
      <c r="F65" s="105">
        <f t="shared" si="4"/>
        <v>102.61035369350734</v>
      </c>
      <c r="G65" s="105">
        <f t="shared" si="5"/>
        <v>71.854952380952383</v>
      </c>
    </row>
    <row r="66" spans="1:9" x14ac:dyDescent="0.25">
      <c r="A66" s="72">
        <v>34</v>
      </c>
      <c r="B66" s="73" t="s">
        <v>101</v>
      </c>
      <c r="C66" s="97">
        <v>14705.67</v>
      </c>
      <c r="D66" s="97">
        <v>21000</v>
      </c>
      <c r="E66" s="147">
        <v>15089.54</v>
      </c>
      <c r="F66" s="105">
        <f t="shared" si="4"/>
        <v>102.61035369350735</v>
      </c>
      <c r="G66" s="105">
        <f t="shared" si="5"/>
        <v>71.854952380952383</v>
      </c>
    </row>
    <row r="67" spans="1:9" x14ac:dyDescent="0.25">
      <c r="A67" s="74">
        <v>3721</v>
      </c>
      <c r="B67" s="71" t="s">
        <v>79</v>
      </c>
      <c r="C67" s="96">
        <v>7700</v>
      </c>
      <c r="D67" s="96">
        <v>10000</v>
      </c>
      <c r="E67" s="146">
        <v>7200</v>
      </c>
      <c r="F67" s="104">
        <f t="shared" si="4"/>
        <v>93.506493506493499</v>
      </c>
      <c r="G67" s="104">
        <f t="shared" si="5"/>
        <v>72</v>
      </c>
    </row>
    <row r="68" spans="1:9" x14ac:dyDescent="0.25">
      <c r="A68" s="74">
        <v>3722</v>
      </c>
      <c r="B68" s="71" t="s">
        <v>80</v>
      </c>
      <c r="C68" s="96">
        <v>5560</v>
      </c>
      <c r="D68" s="96">
        <v>8000</v>
      </c>
      <c r="E68" s="146">
        <v>11655</v>
      </c>
      <c r="F68" s="104">
        <f t="shared" si="4"/>
        <v>209.62230215827338</v>
      </c>
      <c r="G68" s="104">
        <f t="shared" si="5"/>
        <v>145.6875</v>
      </c>
    </row>
    <row r="69" spans="1:9" x14ac:dyDescent="0.25">
      <c r="A69" s="72">
        <v>372</v>
      </c>
      <c r="B69" s="73" t="s">
        <v>102</v>
      </c>
      <c r="C69" s="97">
        <f>SUM(C67:C68)</f>
        <v>13260</v>
      </c>
      <c r="D69" s="97">
        <f>SUM(D67:D68)</f>
        <v>18000</v>
      </c>
      <c r="E69" s="147">
        <f>SUM(E67:E68)</f>
        <v>18855</v>
      </c>
      <c r="F69" s="105">
        <f t="shared" si="4"/>
        <v>142.1945701357466</v>
      </c>
      <c r="G69" s="105">
        <f t="shared" si="5"/>
        <v>104.75000000000001</v>
      </c>
    </row>
    <row r="70" spans="1:9" x14ac:dyDescent="0.25">
      <c r="A70" s="72">
        <v>37</v>
      </c>
      <c r="B70" s="73" t="s">
        <v>103</v>
      </c>
      <c r="C70" s="97">
        <v>13260</v>
      </c>
      <c r="D70" s="97">
        <v>18000</v>
      </c>
      <c r="E70" s="147">
        <v>18855</v>
      </c>
      <c r="F70" s="105">
        <f t="shared" si="4"/>
        <v>142.1945701357466</v>
      </c>
      <c r="G70" s="105">
        <f t="shared" si="5"/>
        <v>104.75000000000001</v>
      </c>
    </row>
    <row r="71" spans="1:9" x14ac:dyDescent="0.25">
      <c r="A71" s="70"/>
      <c r="B71" s="71" t="s">
        <v>109</v>
      </c>
      <c r="C71" s="97">
        <f>SUM(C62,C66,C70)</f>
        <v>5517898.6000000006</v>
      </c>
      <c r="D71" s="97">
        <f>D62+D66+D70</f>
        <v>5809840</v>
      </c>
      <c r="E71" s="147">
        <f>SUM(E62,E66,E70)</f>
        <v>5760179.3299999991</v>
      </c>
      <c r="F71" s="105">
        <f t="shared" si="4"/>
        <v>104.39081519185581</v>
      </c>
      <c r="G71" s="105">
        <f t="shared" si="5"/>
        <v>99.145231710339687</v>
      </c>
    </row>
    <row r="72" spans="1:9" x14ac:dyDescent="0.25">
      <c r="A72" s="99">
        <v>3</v>
      </c>
      <c r="B72" s="100" t="s">
        <v>106</v>
      </c>
      <c r="C72" s="97">
        <f>C33+C62+C66+C70</f>
        <v>13863308.74</v>
      </c>
      <c r="D72" s="76">
        <f>D33+D62+D66+D70</f>
        <v>14576240</v>
      </c>
      <c r="E72" s="150">
        <f>SUM(E33,E62,E66,E70)</f>
        <v>14804789.019999998</v>
      </c>
      <c r="F72" s="105">
        <f t="shared" si="4"/>
        <v>106.79116578629986</v>
      </c>
      <c r="G72" s="105">
        <f t="shared" si="5"/>
        <v>101.56795593376617</v>
      </c>
    </row>
    <row r="73" spans="1:9" x14ac:dyDescent="0.25">
      <c r="A73" s="87"/>
      <c r="B73" s="88"/>
      <c r="C73" s="88"/>
      <c r="D73" s="89"/>
    </row>
    <row r="74" spans="1:9" x14ac:dyDescent="0.25">
      <c r="A74" s="87"/>
      <c r="B74" s="88"/>
      <c r="C74" s="121" t="s">
        <v>116</v>
      </c>
      <c r="D74" s="122" t="s">
        <v>19</v>
      </c>
      <c r="E74" s="123" t="s">
        <v>117</v>
      </c>
      <c r="F74" s="35" t="s">
        <v>81</v>
      </c>
      <c r="G74" s="16" t="s">
        <v>82</v>
      </c>
    </row>
    <row r="75" spans="1:9" x14ac:dyDescent="0.25">
      <c r="A75" s="74">
        <v>4</v>
      </c>
      <c r="B75" s="84" t="s">
        <v>85</v>
      </c>
      <c r="C75" s="125">
        <v>228314.25</v>
      </c>
      <c r="D75" s="75">
        <v>243536</v>
      </c>
      <c r="E75" s="148">
        <v>243523.39</v>
      </c>
      <c r="F75" s="20">
        <f>E75/C75*100</f>
        <v>106.66149397157648</v>
      </c>
      <c r="G75" s="20">
        <f>E75/D75*100</f>
        <v>99.994822120754222</v>
      </c>
      <c r="I75" s="115"/>
    </row>
    <row r="76" spans="1:9" x14ac:dyDescent="0.25">
      <c r="A76" s="74" t="s">
        <v>128</v>
      </c>
      <c r="B76" s="84" t="s">
        <v>25</v>
      </c>
      <c r="C76" s="125">
        <v>149996.13</v>
      </c>
      <c r="D76" s="75">
        <v>150000</v>
      </c>
      <c r="E76" s="148">
        <v>149916.32</v>
      </c>
      <c r="F76" s="20">
        <f t="shared" ref="F76:F77" si="6">E76/C76*100</f>
        <v>99.946791960565918</v>
      </c>
      <c r="G76" s="20">
        <f t="shared" ref="G76:G77" si="7">E76/D76*100</f>
        <v>99.944213333333337</v>
      </c>
      <c r="I76" s="115"/>
    </row>
    <row r="77" spans="1:9" x14ac:dyDescent="0.25">
      <c r="A77" s="74"/>
      <c r="B77" s="84"/>
      <c r="C77" s="97">
        <f>SUM(C75:C76)</f>
        <v>378310.38</v>
      </c>
      <c r="D77" s="76">
        <v>393536</v>
      </c>
      <c r="E77" s="149">
        <f>SUM(E75:E76)</f>
        <v>393439.71</v>
      </c>
      <c r="F77" s="20">
        <f t="shared" si="6"/>
        <v>103.99918447915704</v>
      </c>
      <c r="G77" s="20">
        <f t="shared" si="7"/>
        <v>99.975532098715249</v>
      </c>
      <c r="I77" s="115"/>
    </row>
    <row r="78" spans="1:9" x14ac:dyDescent="0.25">
      <c r="E78" s="3"/>
    </row>
    <row r="81" spans="7:7" x14ac:dyDescent="0.25">
      <c r="G81" s="1" t="s">
        <v>208</v>
      </c>
    </row>
  </sheetData>
  <mergeCells count="6">
    <mergeCell ref="A20:B20"/>
    <mergeCell ref="A1:B1"/>
    <mergeCell ref="A2:B2"/>
    <mergeCell ref="C3:F3"/>
    <mergeCell ref="C4:F4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6" sqref="A6"/>
    </sheetView>
  </sheetViews>
  <sheetFormatPr defaultRowHeight="15" x14ac:dyDescent="0.25"/>
  <cols>
    <col min="4" max="4" width="10.7109375" customWidth="1"/>
    <col min="5" max="5" width="16.42578125" customWidth="1"/>
    <col min="6" max="6" width="16.7109375" customWidth="1"/>
  </cols>
  <sheetData>
    <row r="1" spans="1:7" ht="15.75" x14ac:dyDescent="0.25">
      <c r="A1" s="62" t="s">
        <v>0</v>
      </c>
      <c r="B1" s="1"/>
      <c r="C1" s="1"/>
      <c r="D1" s="1"/>
      <c r="E1" s="1"/>
      <c r="F1" s="3"/>
      <c r="G1" s="30"/>
    </row>
    <row r="2" spans="1:7" ht="15.75" x14ac:dyDescent="0.25">
      <c r="A2" s="66"/>
      <c r="B2" s="62" t="s">
        <v>41</v>
      </c>
      <c r="C2" s="66"/>
      <c r="D2" s="66"/>
      <c r="E2" s="1"/>
      <c r="F2" s="3"/>
      <c r="G2" s="30"/>
    </row>
    <row r="3" spans="1:7" x14ac:dyDescent="0.25">
      <c r="A3" s="1"/>
      <c r="B3" s="1"/>
      <c r="C3" s="1"/>
      <c r="D3" s="1"/>
      <c r="E3" s="1"/>
      <c r="F3" s="3"/>
      <c r="G3" s="30"/>
    </row>
    <row r="4" spans="1:7" ht="18.75" x14ac:dyDescent="0.3">
      <c r="A4" s="63" t="s">
        <v>114</v>
      </c>
      <c r="B4" s="1"/>
      <c r="C4" s="1"/>
      <c r="D4" s="1"/>
      <c r="E4" s="1"/>
      <c r="F4" s="3"/>
      <c r="G4" s="30"/>
    </row>
    <row r="5" spans="1:7" s="1" customFormat="1" ht="18.75" x14ac:dyDescent="0.3">
      <c r="A5" s="63"/>
      <c r="F5" s="3"/>
      <c r="G5" s="30"/>
    </row>
    <row r="6" spans="1:7" x14ac:dyDescent="0.25">
      <c r="A6" s="4" t="s">
        <v>209</v>
      </c>
      <c r="B6" s="1"/>
      <c r="C6" s="1"/>
      <c r="D6" s="1"/>
      <c r="E6" s="116" t="s">
        <v>116</v>
      </c>
      <c r="F6" s="116" t="s">
        <v>117</v>
      </c>
      <c r="G6" s="19" t="s">
        <v>28</v>
      </c>
    </row>
    <row r="7" spans="1:7" x14ac:dyDescent="0.25">
      <c r="A7" s="48" t="s">
        <v>42</v>
      </c>
      <c r="B7" s="49"/>
      <c r="C7" s="49"/>
      <c r="D7" s="49"/>
      <c r="E7" s="274">
        <v>349372.76</v>
      </c>
      <c r="F7" s="274">
        <v>316518.98</v>
      </c>
      <c r="G7" s="276">
        <f>F7/E7*100</f>
        <v>90.596353304705261</v>
      </c>
    </row>
    <row r="8" spans="1:7" x14ac:dyDescent="0.25">
      <c r="A8" s="54" t="s">
        <v>43</v>
      </c>
      <c r="B8" s="55"/>
      <c r="C8" s="55"/>
      <c r="D8" s="56"/>
      <c r="E8" s="275"/>
      <c r="F8" s="275"/>
      <c r="G8" s="277"/>
    </row>
    <row r="9" spans="1:7" x14ac:dyDescent="0.25">
      <c r="A9" s="44" t="s">
        <v>44</v>
      </c>
      <c r="B9" s="41"/>
      <c r="C9" s="41"/>
      <c r="D9" s="42"/>
      <c r="E9" s="118">
        <v>15520.28</v>
      </c>
      <c r="F9" s="118">
        <v>20262.259999999998</v>
      </c>
      <c r="G9" s="64">
        <f t="shared" ref="G9:G15" si="0">F9/E9*100</f>
        <v>130.55344362343976</v>
      </c>
    </row>
    <row r="10" spans="1:7" ht="18.75" x14ac:dyDescent="0.3">
      <c r="A10" s="1"/>
      <c r="B10" s="1"/>
      <c r="C10" s="4"/>
      <c r="D10" s="4" t="s">
        <v>13</v>
      </c>
      <c r="E10" s="126">
        <f>SUM(E7:E9)</f>
        <v>364893.04000000004</v>
      </c>
      <c r="F10" s="126">
        <f>SUM(F7:F9)</f>
        <v>336781.24</v>
      </c>
      <c r="G10" s="19">
        <f t="shared" si="0"/>
        <v>92.295879362346838</v>
      </c>
    </row>
    <row r="11" spans="1:7" x14ac:dyDescent="0.25">
      <c r="A11" s="15"/>
      <c r="B11" s="15"/>
      <c r="C11" s="15"/>
      <c r="D11" s="15"/>
      <c r="E11" s="7"/>
      <c r="F11" s="7"/>
      <c r="G11" s="22"/>
    </row>
    <row r="12" spans="1:7" x14ac:dyDescent="0.25">
      <c r="A12" s="15" t="s">
        <v>45</v>
      </c>
      <c r="B12" s="15"/>
      <c r="C12" s="15"/>
      <c r="D12" s="15"/>
      <c r="E12" s="127">
        <v>57238.53</v>
      </c>
      <c r="F12" s="127">
        <v>44464.81</v>
      </c>
      <c r="G12" s="22">
        <f t="shared" si="0"/>
        <v>77.683354202143207</v>
      </c>
    </row>
    <row r="13" spans="1:7" x14ac:dyDescent="0.25">
      <c r="A13" s="15"/>
      <c r="B13" s="15"/>
      <c r="C13" s="15"/>
      <c r="D13" s="15"/>
      <c r="E13" s="28"/>
      <c r="F13" s="28"/>
      <c r="G13" s="22"/>
    </row>
    <row r="14" spans="1:7" x14ac:dyDescent="0.25">
      <c r="A14" s="1"/>
      <c r="B14" s="1"/>
      <c r="C14" s="1"/>
      <c r="D14" s="1"/>
      <c r="E14" s="107"/>
      <c r="F14" s="108"/>
      <c r="G14" s="22"/>
    </row>
    <row r="15" spans="1:7" ht="15.75" x14ac:dyDescent="0.25">
      <c r="A15" s="62" t="s">
        <v>46</v>
      </c>
      <c r="B15" s="62"/>
      <c r="C15" s="62"/>
      <c r="D15" s="62"/>
      <c r="E15" s="128">
        <v>790751.35</v>
      </c>
      <c r="F15" s="128">
        <v>703179.97</v>
      </c>
      <c r="G15" s="22">
        <f t="shared" si="0"/>
        <v>88.92554783497998</v>
      </c>
    </row>
    <row r="16" spans="1:7" x14ac:dyDescent="0.25">
      <c r="A16" s="1"/>
      <c r="B16" s="1"/>
      <c r="C16" s="1"/>
      <c r="D16" s="1"/>
      <c r="E16" s="3"/>
      <c r="F16" s="3"/>
      <c r="G16" s="65"/>
    </row>
    <row r="17" spans="1:7" ht="15.75" x14ac:dyDescent="0.25">
      <c r="A17" s="62" t="s">
        <v>118</v>
      </c>
      <c r="B17" s="66"/>
      <c r="C17" s="66"/>
      <c r="D17" s="66"/>
      <c r="E17" s="67"/>
      <c r="F17" s="128">
        <v>664885.62</v>
      </c>
      <c r="G17" s="30"/>
    </row>
  </sheetData>
  <mergeCells count="3">
    <mergeCell ref="E7:E8"/>
    <mergeCell ref="F7:F8"/>
    <mergeCell ref="G7:G8"/>
  </mergeCells>
  <pageMargins left="0.7" right="0.7" top="0.75" bottom="0.75" header="0.3" footer="0.3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"/>
    </sheetView>
  </sheetViews>
  <sheetFormatPr defaultRowHeight="15" x14ac:dyDescent="0.25"/>
  <cols>
    <col min="4" max="4" width="11.85546875" customWidth="1"/>
    <col min="5" max="5" width="16" customWidth="1"/>
    <col min="6" max="6" width="15.5703125" customWidth="1"/>
  </cols>
  <sheetData>
    <row r="1" spans="1:7" ht="21" x14ac:dyDescent="0.35">
      <c r="A1" s="36" t="s">
        <v>115</v>
      </c>
      <c r="B1" s="37"/>
      <c r="C1" s="38"/>
      <c r="D1" s="1"/>
      <c r="E1" s="1"/>
      <c r="F1" s="1"/>
      <c r="G1" s="30"/>
    </row>
    <row r="2" spans="1:7" s="1" customFormat="1" ht="21" x14ac:dyDescent="0.35">
      <c r="A2" s="36"/>
      <c r="B2" s="37"/>
      <c r="C2" s="38"/>
      <c r="G2" s="30"/>
    </row>
    <row r="3" spans="1:7" x14ac:dyDescent="0.25">
      <c r="A3" s="39" t="s">
        <v>210</v>
      </c>
      <c r="B3" s="1"/>
      <c r="C3" s="1"/>
      <c r="D3" s="1"/>
      <c r="E3" s="1"/>
      <c r="F3" s="1"/>
      <c r="G3" s="23"/>
    </row>
    <row r="4" spans="1:7" x14ac:dyDescent="0.25">
      <c r="A4" s="40" t="s">
        <v>27</v>
      </c>
      <c r="B4" s="41"/>
      <c r="C4" s="41"/>
      <c r="D4" s="42"/>
      <c r="E4" s="129" t="s">
        <v>116</v>
      </c>
      <c r="F4" s="129" t="s">
        <v>117</v>
      </c>
      <c r="G4" s="43" t="s">
        <v>28</v>
      </c>
    </row>
    <row r="5" spans="1:7" x14ac:dyDescent="0.25">
      <c r="A5" s="44" t="s">
        <v>29</v>
      </c>
      <c r="B5" s="41"/>
      <c r="C5" s="41"/>
      <c r="D5" s="42"/>
      <c r="E5" s="117">
        <v>10364104.42</v>
      </c>
      <c r="F5" s="117">
        <v>10827399.949999999</v>
      </c>
      <c r="G5" s="20">
        <f>F5/E5*100</f>
        <v>104.47019357606973</v>
      </c>
    </row>
    <row r="6" spans="1:7" x14ac:dyDescent="0.25">
      <c r="A6" s="44" t="s">
        <v>30</v>
      </c>
      <c r="B6" s="41"/>
      <c r="C6" s="41"/>
      <c r="D6" s="42"/>
      <c r="E6" s="117">
        <v>4967.45</v>
      </c>
      <c r="F6" s="117">
        <v>4132.9799999999996</v>
      </c>
      <c r="G6" s="20">
        <f t="shared" ref="G6:G10" si="0">F6/E6*100</f>
        <v>83.201240072874398</v>
      </c>
    </row>
    <row r="7" spans="1:7" x14ac:dyDescent="0.25">
      <c r="A7" s="44" t="s">
        <v>31</v>
      </c>
      <c r="B7" s="41"/>
      <c r="C7" s="41"/>
      <c r="D7" s="42"/>
      <c r="E7" s="117">
        <v>17547.97</v>
      </c>
      <c r="F7" s="117">
        <v>11328.74</v>
      </c>
      <c r="G7" s="20">
        <f t="shared" si="0"/>
        <v>64.558692543923883</v>
      </c>
    </row>
    <row r="8" spans="1:7" x14ac:dyDescent="0.25">
      <c r="A8" s="45" t="s">
        <v>107</v>
      </c>
      <c r="B8" s="41"/>
      <c r="C8" s="41"/>
      <c r="D8" s="46"/>
      <c r="E8" s="130"/>
      <c r="F8" s="130">
        <v>15618</v>
      </c>
      <c r="G8" s="20"/>
    </row>
    <row r="9" spans="1:7" s="1" customFormat="1" x14ac:dyDescent="0.25">
      <c r="A9" s="106" t="s">
        <v>32</v>
      </c>
      <c r="B9" s="41"/>
      <c r="C9" s="41"/>
      <c r="D9" s="46"/>
      <c r="E9" s="130"/>
      <c r="F9" s="130"/>
      <c r="G9" s="20"/>
    </row>
    <row r="10" spans="1:7" x14ac:dyDescent="0.25">
      <c r="A10" s="1"/>
      <c r="B10" s="1"/>
      <c r="C10" s="1"/>
      <c r="D10" s="39" t="s">
        <v>13</v>
      </c>
      <c r="E10" s="131">
        <f>SUM(E5:E9)</f>
        <v>10386619.84</v>
      </c>
      <c r="F10" s="131">
        <f>SUM(F5:F8)</f>
        <v>10858479.67</v>
      </c>
      <c r="G10" s="20">
        <f t="shared" si="0"/>
        <v>104.54295851074491</v>
      </c>
    </row>
    <row r="11" spans="1:7" x14ac:dyDescent="0.25">
      <c r="A11" s="39"/>
      <c r="B11" s="1"/>
      <c r="C11" s="1"/>
      <c r="D11" s="1"/>
      <c r="E11" s="1"/>
      <c r="F11" s="3"/>
      <c r="G11" s="13"/>
    </row>
    <row r="12" spans="1:7" x14ac:dyDescent="0.25">
      <c r="A12" s="39" t="s">
        <v>33</v>
      </c>
      <c r="B12" s="1"/>
      <c r="C12" s="1"/>
      <c r="D12" s="1"/>
      <c r="E12" s="3"/>
      <c r="F12" s="1"/>
      <c r="G12" s="13"/>
    </row>
    <row r="13" spans="1:7" x14ac:dyDescent="0.25">
      <c r="A13" s="47" t="s">
        <v>111</v>
      </c>
      <c r="B13" s="1"/>
      <c r="C13" s="1"/>
      <c r="D13" s="1"/>
      <c r="E13" s="129" t="s">
        <v>116</v>
      </c>
      <c r="F13" s="129" t="s">
        <v>117</v>
      </c>
      <c r="G13" s="19" t="s">
        <v>28</v>
      </c>
    </row>
    <row r="14" spans="1:7" x14ac:dyDescent="0.25">
      <c r="A14" s="48" t="s">
        <v>34</v>
      </c>
      <c r="B14" s="49"/>
      <c r="C14" s="49"/>
      <c r="D14" s="49"/>
      <c r="E14" s="280">
        <v>3631000</v>
      </c>
      <c r="F14" s="280">
        <v>3776240</v>
      </c>
      <c r="G14" s="276">
        <f>F14/E14*100</f>
        <v>104</v>
      </c>
    </row>
    <row r="15" spans="1:7" x14ac:dyDescent="0.25">
      <c r="A15" s="54" t="s">
        <v>35</v>
      </c>
      <c r="B15" s="55"/>
      <c r="C15" s="55"/>
      <c r="D15" s="56"/>
      <c r="E15" s="281"/>
      <c r="F15" s="281"/>
      <c r="G15" s="277"/>
    </row>
    <row r="16" spans="1:7" x14ac:dyDescent="0.25">
      <c r="A16" s="50" t="s">
        <v>36</v>
      </c>
      <c r="B16" s="51"/>
      <c r="C16" s="51"/>
      <c r="D16" s="53"/>
      <c r="E16" s="280">
        <v>228314.25</v>
      </c>
      <c r="F16" s="280">
        <v>243523.39</v>
      </c>
      <c r="G16" s="276">
        <f>F16/E16*100</f>
        <v>106.66149397157648</v>
      </c>
    </row>
    <row r="17" spans="1:7" x14ac:dyDescent="0.25">
      <c r="A17" s="54" t="s">
        <v>37</v>
      </c>
      <c r="B17" s="55"/>
      <c r="C17" s="55"/>
      <c r="D17" s="56"/>
      <c r="E17" s="281"/>
      <c r="F17" s="281"/>
      <c r="G17" s="277"/>
    </row>
    <row r="18" spans="1:7" x14ac:dyDescent="0.25">
      <c r="A18" s="48"/>
      <c r="B18" s="49"/>
      <c r="C18" s="49"/>
      <c r="D18" s="52"/>
      <c r="E18" s="280">
        <v>149996.13</v>
      </c>
      <c r="F18" s="280">
        <v>149916.32</v>
      </c>
      <c r="G18" s="278"/>
    </row>
    <row r="19" spans="1:7" x14ac:dyDescent="0.25">
      <c r="A19" s="54" t="s">
        <v>25</v>
      </c>
      <c r="B19" s="55"/>
      <c r="C19" s="55"/>
      <c r="D19" s="56"/>
      <c r="E19" s="281"/>
      <c r="F19" s="281"/>
      <c r="G19" s="279"/>
    </row>
    <row r="20" spans="1:7" x14ac:dyDescent="0.25">
      <c r="A20" s="1"/>
      <c r="B20" s="1"/>
      <c r="C20" s="1"/>
      <c r="D20" s="57" t="s">
        <v>13</v>
      </c>
      <c r="E20" s="132">
        <f>SUM(E14:E19)</f>
        <v>4009310.38</v>
      </c>
      <c r="F20" s="132">
        <f>SUM(F14:F19)</f>
        <v>4169679.71</v>
      </c>
      <c r="G20" s="19">
        <f>F20/E20*100</f>
        <v>103.99992304911049</v>
      </c>
    </row>
    <row r="21" spans="1:7" s="1" customFormat="1" x14ac:dyDescent="0.25">
      <c r="D21" s="68"/>
      <c r="E21" s="12"/>
      <c r="F21" s="12"/>
      <c r="G21" s="22"/>
    </row>
    <row r="22" spans="1:7" ht="15.75" x14ac:dyDescent="0.25">
      <c r="A22" s="4" t="s">
        <v>38</v>
      </c>
      <c r="B22" s="1"/>
      <c r="C22" s="1"/>
      <c r="D22" s="58"/>
      <c r="E22" s="58"/>
      <c r="F22" s="59"/>
      <c r="G22" s="13"/>
    </row>
    <row r="23" spans="1:7" ht="15.75" x14ac:dyDescent="0.25">
      <c r="A23" s="1"/>
      <c r="B23" s="1"/>
      <c r="C23" s="1"/>
      <c r="D23" s="58"/>
      <c r="E23" s="129" t="s">
        <v>116</v>
      </c>
      <c r="F23" s="129" t="s">
        <v>117</v>
      </c>
      <c r="G23" s="19" t="s">
        <v>28</v>
      </c>
    </row>
    <row r="24" spans="1:7" x14ac:dyDescent="0.25">
      <c r="A24" s="60" t="s">
        <v>39</v>
      </c>
      <c r="B24" s="60"/>
      <c r="C24" s="44"/>
      <c r="D24" s="41"/>
      <c r="E24" s="119">
        <v>228127.86</v>
      </c>
      <c r="F24" s="119">
        <v>239308.03</v>
      </c>
      <c r="G24" s="19">
        <f>F24/E24*100</f>
        <v>104.90083499665495</v>
      </c>
    </row>
    <row r="25" spans="1:7" x14ac:dyDescent="0.25">
      <c r="A25" s="51"/>
      <c r="B25" s="51"/>
      <c r="C25" s="51"/>
      <c r="D25" s="51"/>
      <c r="E25" s="61"/>
      <c r="F25" s="61"/>
      <c r="G25" s="22"/>
    </row>
    <row r="26" spans="1:7" ht="15.75" x14ac:dyDescent="0.25">
      <c r="A26" s="1" t="s">
        <v>40</v>
      </c>
      <c r="B26" s="1"/>
      <c r="C26" s="1"/>
      <c r="D26" s="58"/>
      <c r="E26" s="133">
        <v>52761.35</v>
      </c>
      <c r="F26" s="133">
        <v>77547.839999999997</v>
      </c>
      <c r="G26" s="23"/>
    </row>
    <row r="27" spans="1:7" s="1" customFormat="1" ht="15.75" x14ac:dyDescent="0.25">
      <c r="A27" s="109" t="s">
        <v>110</v>
      </c>
      <c r="D27" s="58"/>
      <c r="E27" s="133">
        <v>236563</v>
      </c>
      <c r="F27" s="133">
        <v>649</v>
      </c>
      <c r="G27" s="23"/>
    </row>
    <row r="28" spans="1:7" ht="15.75" x14ac:dyDescent="0.25">
      <c r="A28" s="109" t="s">
        <v>120</v>
      </c>
      <c r="B28" s="1"/>
      <c r="C28" s="1"/>
      <c r="D28" s="58"/>
      <c r="E28" s="110"/>
      <c r="F28" s="110">
        <v>161111.19</v>
      </c>
      <c r="G28" s="23"/>
    </row>
    <row r="29" spans="1:7" ht="15.6" x14ac:dyDescent="0.3">
      <c r="A29" s="1"/>
      <c r="B29" s="1"/>
      <c r="C29" s="1"/>
      <c r="D29" s="58"/>
      <c r="E29" s="110"/>
      <c r="F29" s="110"/>
      <c r="G29" s="23"/>
    </row>
    <row r="30" spans="1:7" x14ac:dyDescent="0.25">
      <c r="A30" s="51" t="s">
        <v>119</v>
      </c>
      <c r="B30" s="51"/>
      <c r="C30" s="51"/>
      <c r="D30" s="51"/>
      <c r="E30" s="61"/>
      <c r="F30" s="61">
        <v>6070.79</v>
      </c>
      <c r="G30" s="30"/>
    </row>
    <row r="31" spans="1:7" x14ac:dyDescent="0.25">
      <c r="A31" s="4"/>
      <c r="B31" s="1"/>
      <c r="C31" s="1"/>
      <c r="D31" s="1"/>
      <c r="E31" s="112"/>
      <c r="F31" s="112"/>
      <c r="G31" s="30"/>
    </row>
    <row r="32" spans="1:7" x14ac:dyDescent="0.25">
      <c r="A32" s="1"/>
      <c r="B32" s="1"/>
      <c r="C32" s="1"/>
      <c r="D32" s="1"/>
      <c r="E32" s="1"/>
      <c r="F32" s="3"/>
      <c r="G32" s="30"/>
    </row>
    <row r="33" spans="1:7" x14ac:dyDescent="0.25">
      <c r="A33" s="1"/>
      <c r="B33" s="1"/>
      <c r="C33" s="1"/>
      <c r="D33" s="1"/>
      <c r="E33" s="1"/>
      <c r="F33" s="3"/>
      <c r="G33" s="30"/>
    </row>
  </sheetData>
  <mergeCells count="9">
    <mergeCell ref="G18:G19"/>
    <mergeCell ref="E14:E15"/>
    <mergeCell ref="F14:F15"/>
    <mergeCell ref="G14:G15"/>
    <mergeCell ref="E16:E17"/>
    <mergeCell ref="F16:F17"/>
    <mergeCell ref="G16:G17"/>
    <mergeCell ref="F18:F19"/>
    <mergeCell ref="E18:E19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B7" sqref="B7"/>
    </sheetView>
  </sheetViews>
  <sheetFormatPr defaultColWidth="8.85546875" defaultRowHeight="15" x14ac:dyDescent="0.25"/>
  <cols>
    <col min="1" max="3" width="8.85546875" style="1"/>
    <col min="4" max="4" width="12.28515625" style="1" customWidth="1"/>
    <col min="5" max="5" width="17" style="1" customWidth="1"/>
    <col min="6" max="6" width="12.140625" style="1" customWidth="1"/>
    <col min="7" max="7" width="16.28515625" style="1" customWidth="1"/>
    <col min="8" max="8" width="11.140625" style="1" customWidth="1"/>
    <col min="9" max="9" width="10.5703125" style="1" customWidth="1"/>
    <col min="10" max="16384" width="8.85546875" style="1"/>
  </cols>
  <sheetData>
    <row r="1" spans="1:9" x14ac:dyDescent="0.25">
      <c r="A1" s="39" t="s">
        <v>150</v>
      </c>
      <c r="C1" s="39"/>
    </row>
    <row r="2" spans="1:9" ht="14.45" x14ac:dyDescent="0.3">
      <c r="A2" s="185" t="s">
        <v>151</v>
      </c>
      <c r="B2" s="185"/>
      <c r="C2" s="185"/>
      <c r="D2" s="185"/>
      <c r="E2" s="185"/>
      <c r="F2" s="3"/>
      <c r="G2" s="3"/>
    </row>
    <row r="3" spans="1:9" ht="14.45" x14ac:dyDescent="0.3">
      <c r="B3" s="3"/>
      <c r="C3" s="3"/>
      <c r="D3" s="3"/>
      <c r="E3" s="3"/>
      <c r="F3" s="3"/>
      <c r="G3" s="3"/>
    </row>
    <row r="4" spans="1:9" x14ac:dyDescent="0.25">
      <c r="B4" s="3"/>
      <c r="C4" s="282" t="s">
        <v>152</v>
      </c>
      <c r="D4" s="282"/>
      <c r="E4" s="282"/>
      <c r="F4" s="282"/>
      <c r="G4" s="282"/>
      <c r="H4" s="282"/>
      <c r="I4" s="282"/>
    </row>
    <row r="5" spans="1:9" ht="14.45" x14ac:dyDescent="0.3">
      <c r="B5" s="3"/>
      <c r="C5" s="282" t="s">
        <v>153</v>
      </c>
      <c r="D5" s="282"/>
      <c r="E5" s="282"/>
      <c r="F5" s="282"/>
      <c r="G5" s="282"/>
      <c r="H5" s="282"/>
    </row>
    <row r="6" spans="1:9" ht="14.45" x14ac:dyDescent="0.3">
      <c r="B6" s="3"/>
      <c r="C6" s="3"/>
      <c r="D6" s="3"/>
      <c r="E6" s="3"/>
      <c r="F6" s="3"/>
      <c r="G6" s="3"/>
    </row>
    <row r="7" spans="1:9" ht="14.45" x14ac:dyDescent="0.3">
      <c r="B7" s="2" t="s">
        <v>206</v>
      </c>
      <c r="C7" s="3"/>
      <c r="D7" s="3"/>
      <c r="E7" s="3"/>
      <c r="F7" s="3"/>
      <c r="G7" s="3"/>
    </row>
    <row r="8" spans="1:9" ht="14.45" x14ac:dyDescent="0.3">
      <c r="B8" s="3"/>
      <c r="C8" s="3"/>
      <c r="D8" s="3"/>
      <c r="E8" s="3"/>
      <c r="F8" s="3"/>
    </row>
    <row r="9" spans="1:9" ht="14.45" x14ac:dyDescent="0.3">
      <c r="B9" s="9" t="s">
        <v>84</v>
      </c>
      <c r="C9" s="3"/>
      <c r="D9" s="3"/>
      <c r="E9" s="186" t="s">
        <v>116</v>
      </c>
      <c r="F9" s="186" t="s">
        <v>19</v>
      </c>
      <c r="G9" s="129" t="s">
        <v>117</v>
      </c>
      <c r="H9" s="35" t="s">
        <v>23</v>
      </c>
      <c r="I9" s="35" t="s">
        <v>24</v>
      </c>
    </row>
    <row r="10" spans="1:9" ht="14.45" x14ac:dyDescent="0.3">
      <c r="B10" s="9"/>
      <c r="C10" s="3"/>
      <c r="D10" s="3"/>
      <c r="E10" s="20" t="s">
        <v>4</v>
      </c>
      <c r="F10" s="187" t="s">
        <v>5</v>
      </c>
      <c r="G10" s="21" t="s">
        <v>6</v>
      </c>
      <c r="H10" s="188" t="s">
        <v>7</v>
      </c>
      <c r="I10" s="188" t="s">
        <v>8</v>
      </c>
    </row>
    <row r="11" spans="1:9" ht="14.45" x14ac:dyDescent="0.3">
      <c r="B11" s="6" t="s">
        <v>9</v>
      </c>
      <c r="C11" s="10"/>
      <c r="D11" s="10"/>
      <c r="E11" s="148">
        <v>83605.05</v>
      </c>
      <c r="F11" s="189">
        <v>95000</v>
      </c>
      <c r="G11" s="148">
        <f>'[1]Tabela 2'!J13</f>
        <v>90153.97</v>
      </c>
      <c r="H11" s="20">
        <f>G11/E11*100</f>
        <v>107.83316318810886</v>
      </c>
      <c r="I11" s="20">
        <f>G11/F11*100</f>
        <v>94.898915789473676</v>
      </c>
    </row>
    <row r="12" spans="1:9" x14ac:dyDescent="0.25">
      <c r="B12" s="14" t="s">
        <v>154</v>
      </c>
      <c r="C12" s="10"/>
      <c r="D12" s="10"/>
      <c r="E12" s="148">
        <v>30000</v>
      </c>
      <c r="F12" s="190">
        <v>25000</v>
      </c>
      <c r="G12" s="191">
        <f>'[1]Tabela 2'!J12</f>
        <v>25000</v>
      </c>
      <c r="H12" s="20">
        <f t="shared" ref="H12:H14" si="0">G12/E12*100</f>
        <v>83.333333333333343</v>
      </c>
      <c r="I12" s="20">
        <f t="shared" ref="I12:I14" si="1">G12/F12*100</f>
        <v>100</v>
      </c>
    </row>
    <row r="13" spans="1:9" x14ac:dyDescent="0.25">
      <c r="B13" s="14" t="s">
        <v>155</v>
      </c>
      <c r="C13" s="10"/>
      <c r="D13" s="10"/>
      <c r="E13" s="148">
        <v>87500</v>
      </c>
      <c r="F13" s="190">
        <v>70000</v>
      </c>
      <c r="G13" s="191">
        <f>'[1]Tabela 2'!J11</f>
        <v>70000</v>
      </c>
      <c r="H13" s="20">
        <f t="shared" si="0"/>
        <v>80</v>
      </c>
      <c r="I13" s="20">
        <f t="shared" si="1"/>
        <v>100</v>
      </c>
    </row>
    <row r="14" spans="1:9" ht="14.45" x14ac:dyDescent="0.3">
      <c r="B14" s="3"/>
      <c r="C14" s="3"/>
      <c r="D14" s="9" t="s">
        <v>13</v>
      </c>
      <c r="E14" s="132">
        <f>SUM(E11:E13)</f>
        <v>201105.05</v>
      </c>
      <c r="F14" s="192">
        <f>SUM(F11:F13)</f>
        <v>190000</v>
      </c>
      <c r="G14" s="193">
        <f>SUM(G11:G13)</f>
        <v>185153.97</v>
      </c>
      <c r="H14" s="20">
        <f t="shared" si="0"/>
        <v>92.068284709906592</v>
      </c>
      <c r="I14" s="20">
        <f t="shared" si="1"/>
        <v>97.449457894736852</v>
      </c>
    </row>
    <row r="15" spans="1:9" ht="14.45" x14ac:dyDescent="0.3">
      <c r="B15" s="3"/>
      <c r="C15" s="3"/>
      <c r="D15" s="3"/>
      <c r="E15" s="3"/>
      <c r="F15" s="3"/>
      <c r="G15" s="194"/>
    </row>
    <row r="16" spans="1:9" ht="14.45" x14ac:dyDescent="0.3">
      <c r="B16" s="9" t="s">
        <v>14</v>
      </c>
      <c r="C16" s="3"/>
      <c r="D16" s="3"/>
      <c r="E16" s="3"/>
      <c r="F16" s="3"/>
      <c r="G16" s="194"/>
    </row>
    <row r="17" spans="2:9" ht="14.45" x14ac:dyDescent="0.3">
      <c r="B17" s="3"/>
      <c r="C17" s="3"/>
      <c r="D17" s="3"/>
      <c r="E17" s="3"/>
      <c r="F17" s="3"/>
      <c r="G17" s="194"/>
    </row>
    <row r="18" spans="2:9" ht="14.45" x14ac:dyDescent="0.3">
      <c r="B18" s="6" t="s">
        <v>15</v>
      </c>
      <c r="C18" s="10"/>
      <c r="D18" s="10"/>
      <c r="E18" s="148">
        <v>90004.04</v>
      </c>
      <c r="F18" s="195">
        <v>105000</v>
      </c>
      <c r="G18" s="148">
        <f>'[1]Tabela 2'!J25</f>
        <v>100425.28</v>
      </c>
      <c r="H18" s="20">
        <f>G18/E18*100</f>
        <v>111.57863580345951</v>
      </c>
      <c r="I18" s="20">
        <f>G18/F18*100</f>
        <v>95.643123809523814</v>
      </c>
    </row>
    <row r="19" spans="2:9" ht="14.45" x14ac:dyDescent="0.3">
      <c r="B19" s="6" t="s">
        <v>156</v>
      </c>
      <c r="C19" s="10"/>
      <c r="D19" s="10"/>
      <c r="E19" s="148">
        <v>64542.19</v>
      </c>
      <c r="F19" s="189">
        <v>85000</v>
      </c>
      <c r="G19" s="148">
        <f>'[1]Tabela 2'!J64</f>
        <v>63169.950000000012</v>
      </c>
      <c r="H19" s="20">
        <f t="shared" ref="H19:H20" si="2">G19/E19*100</f>
        <v>97.873886832783342</v>
      </c>
      <c r="I19" s="20">
        <f t="shared" ref="I19:I20" si="3">G19/F19*100</f>
        <v>74.317588235294124</v>
      </c>
    </row>
    <row r="20" spans="2:9" ht="14.45" x14ac:dyDescent="0.3">
      <c r="B20" s="3"/>
      <c r="C20" s="3"/>
      <c r="D20" s="9" t="s">
        <v>13</v>
      </c>
      <c r="E20" s="132">
        <f>SUM(E18:E19)</f>
        <v>154546.22999999998</v>
      </c>
      <c r="F20" s="196">
        <f>SUM(F18:F19)</f>
        <v>190000</v>
      </c>
      <c r="G20" s="132">
        <f>SUM(G18:G19)</f>
        <v>163595.23000000001</v>
      </c>
      <c r="H20" s="20">
        <f t="shared" si="2"/>
        <v>105.85520591476092</v>
      </c>
      <c r="I20" s="20">
        <f t="shared" si="3"/>
        <v>86.102752631578952</v>
      </c>
    </row>
    <row r="21" spans="2:9" ht="14.45" x14ac:dyDescent="0.3">
      <c r="B21" s="3"/>
      <c r="C21" s="3"/>
      <c r="D21" s="3"/>
      <c r="E21" s="3"/>
      <c r="F21" s="3"/>
      <c r="G21" s="3"/>
    </row>
    <row r="23" spans="2:9" ht="14.45" x14ac:dyDescent="0.3">
      <c r="B23" s="197"/>
      <c r="E23" s="3"/>
      <c r="F23" s="9"/>
      <c r="G23" s="3"/>
    </row>
    <row r="24" spans="2:9" ht="14.45" x14ac:dyDescent="0.3">
      <c r="B24" s="198" t="s">
        <v>17</v>
      </c>
      <c r="C24" s="198"/>
      <c r="D24" s="198"/>
      <c r="E24" s="199">
        <f>E14</f>
        <v>201105.05</v>
      </c>
      <c r="F24" s="200"/>
      <c r="G24" s="113">
        <f>G14</f>
        <v>185153.97</v>
      </c>
    </row>
    <row r="25" spans="2:9" ht="14.45" x14ac:dyDescent="0.3">
      <c r="B25" s="198" t="s">
        <v>18</v>
      </c>
      <c r="C25" s="198"/>
      <c r="D25" s="198"/>
      <c r="E25" s="199">
        <f>E20</f>
        <v>154546.22999999998</v>
      </c>
      <c r="F25" s="200"/>
      <c r="G25" s="113">
        <f>G20</f>
        <v>163595.23000000001</v>
      </c>
    </row>
    <row r="26" spans="2:9" ht="14.45" x14ac:dyDescent="0.3">
      <c r="B26" s="201"/>
      <c r="C26" s="8"/>
      <c r="D26" s="8"/>
      <c r="E26" s="202"/>
      <c r="F26" s="200"/>
      <c r="G26" s="203"/>
    </row>
    <row r="27" spans="2:9" ht="14.45" x14ac:dyDescent="0.3">
      <c r="B27" s="201" t="s">
        <v>157</v>
      </c>
      <c r="C27" s="8"/>
      <c r="D27" s="8"/>
      <c r="E27" s="113"/>
      <c r="F27" s="200"/>
      <c r="G27" s="203"/>
    </row>
    <row r="28" spans="2:9" ht="14.45" x14ac:dyDescent="0.3">
      <c r="B28" s="4" t="s">
        <v>158</v>
      </c>
      <c r="E28" s="204">
        <v>25966.82</v>
      </c>
    </row>
    <row r="29" spans="2:9" ht="14.45" x14ac:dyDescent="0.3">
      <c r="B29" s="4"/>
      <c r="E29" s="204"/>
    </row>
    <row r="30" spans="2:9" x14ac:dyDescent="0.25">
      <c r="B30" s="4" t="s">
        <v>159</v>
      </c>
      <c r="G30" s="2">
        <f>G24-G25</f>
        <v>21558.739999999991</v>
      </c>
    </row>
    <row r="31" spans="2:9" ht="16.5" customHeight="1" x14ac:dyDescent="0.35">
      <c r="B31" s="205"/>
      <c r="C31" s="205"/>
      <c r="D31" s="205"/>
      <c r="E31" s="205"/>
      <c r="F31" s="205"/>
      <c r="G31" s="205"/>
    </row>
    <row r="32" spans="2:9" x14ac:dyDescent="0.25">
      <c r="B32" s="4" t="s">
        <v>160</v>
      </c>
      <c r="G32" s="2">
        <v>4408.08</v>
      </c>
    </row>
  </sheetData>
  <mergeCells count="2">
    <mergeCell ref="C4:I4"/>
    <mergeCell ref="C5:H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6" workbookViewId="0">
      <selection activeCell="P2" sqref="P2"/>
    </sheetView>
  </sheetViews>
  <sheetFormatPr defaultColWidth="8.85546875" defaultRowHeight="15" x14ac:dyDescent="0.25"/>
  <cols>
    <col min="1" max="6" width="8.85546875" style="1"/>
    <col min="7" max="7" width="3.85546875" style="1" customWidth="1"/>
    <col min="8" max="8" width="15.140625" style="1" customWidth="1"/>
    <col min="9" max="9" width="12.42578125" style="1" customWidth="1"/>
    <col min="10" max="10" width="15.7109375" style="1" customWidth="1"/>
    <col min="11" max="11" width="11.140625" style="1" customWidth="1"/>
    <col min="12" max="12" width="10.85546875" style="1" customWidth="1"/>
    <col min="13" max="16384" width="8.85546875" style="1"/>
  </cols>
  <sheetData>
    <row r="1" spans="1:12" x14ac:dyDescent="0.25">
      <c r="A1" s="39" t="s">
        <v>150</v>
      </c>
      <c r="B1" s="39"/>
      <c r="C1" s="39"/>
      <c r="D1" s="39"/>
      <c r="E1" s="39"/>
      <c r="F1" s="39"/>
      <c r="G1" s="39"/>
      <c r="H1" s="39"/>
      <c r="I1" s="9"/>
      <c r="J1" s="206"/>
      <c r="K1" s="207"/>
      <c r="L1" s="207"/>
    </row>
    <row r="2" spans="1:12" ht="14.45" x14ac:dyDescent="0.3">
      <c r="A2" s="39" t="s">
        <v>151</v>
      </c>
      <c r="B2" s="39"/>
      <c r="C2" s="39"/>
      <c r="D2" s="39"/>
      <c r="E2" s="39"/>
      <c r="F2" s="39"/>
      <c r="G2" s="39"/>
      <c r="H2" s="39"/>
      <c r="I2" s="9"/>
      <c r="J2" s="206"/>
      <c r="K2" s="207"/>
      <c r="L2" s="207"/>
    </row>
    <row r="3" spans="1:12" ht="14.45" x14ac:dyDescent="0.3">
      <c r="A3" s="39"/>
      <c r="B3" s="39"/>
      <c r="C3" s="39"/>
      <c r="D3" s="39"/>
      <c r="E3" s="39"/>
      <c r="F3" s="39"/>
      <c r="G3" s="39"/>
      <c r="H3" s="39"/>
      <c r="I3" s="9"/>
      <c r="J3" s="206"/>
      <c r="K3" s="207"/>
      <c r="L3" s="207"/>
    </row>
    <row r="4" spans="1:12" x14ac:dyDescent="0.25">
      <c r="A4" s="39"/>
      <c r="B4" s="39"/>
      <c r="C4" s="39"/>
      <c r="D4" s="283" t="s">
        <v>161</v>
      </c>
      <c r="E4" s="283"/>
      <c r="F4" s="283"/>
      <c r="G4" s="283"/>
      <c r="H4" s="283"/>
      <c r="I4" s="283"/>
      <c r="J4" s="283"/>
      <c r="K4" s="283"/>
      <c r="L4" s="207"/>
    </row>
    <row r="5" spans="1:12" ht="14.45" x14ac:dyDescent="0.3">
      <c r="A5" s="39"/>
      <c r="B5" s="39"/>
      <c r="C5" s="39"/>
      <c r="D5" s="283" t="s">
        <v>162</v>
      </c>
      <c r="E5" s="283"/>
      <c r="F5" s="283"/>
      <c r="G5" s="283"/>
      <c r="H5" s="283"/>
      <c r="I5" s="283"/>
      <c r="J5" s="283"/>
      <c r="K5" s="207"/>
      <c r="L5" s="207"/>
    </row>
    <row r="6" spans="1:12" ht="14.45" x14ac:dyDescent="0.3">
      <c r="A6" s="207"/>
      <c r="B6" s="207"/>
      <c r="C6" s="207"/>
      <c r="D6" s="207"/>
      <c r="E6" s="207"/>
      <c r="F6" s="207"/>
      <c r="G6" s="207"/>
      <c r="H6" s="207"/>
      <c r="I6" s="206"/>
      <c r="J6" s="206"/>
      <c r="K6" s="207"/>
      <c r="L6" s="207"/>
    </row>
    <row r="7" spans="1:12" ht="14.45" x14ac:dyDescent="0.3">
      <c r="A7" s="207"/>
      <c r="B7" s="154" t="s">
        <v>207</v>
      </c>
      <c r="C7" s="207"/>
      <c r="D7" s="207"/>
      <c r="E7" s="207"/>
      <c r="F7" s="207"/>
      <c r="G7" s="207"/>
      <c r="H7" s="207"/>
      <c r="I7" s="206"/>
      <c r="J7" s="206"/>
      <c r="K7" s="207"/>
      <c r="L7" s="207"/>
    </row>
    <row r="8" spans="1:12" ht="14.45" x14ac:dyDescent="0.3">
      <c r="A8" s="207"/>
      <c r="B8" s="207"/>
      <c r="C8" s="207"/>
      <c r="D8" s="207"/>
      <c r="E8" s="207"/>
      <c r="F8" s="207"/>
      <c r="G8" s="207"/>
      <c r="H8" s="207"/>
      <c r="I8" s="206"/>
      <c r="J8" s="206"/>
      <c r="K8" s="207"/>
      <c r="L8" s="207"/>
    </row>
    <row r="9" spans="1:12" ht="14.45" x14ac:dyDescent="0.3">
      <c r="A9" s="208">
        <v>6</v>
      </c>
      <c r="B9" s="209" t="s">
        <v>84</v>
      </c>
      <c r="C9" s="210"/>
      <c r="D9" s="210"/>
      <c r="E9" s="210"/>
      <c r="F9" s="210"/>
      <c r="G9" s="210"/>
      <c r="H9" s="211" t="s">
        <v>116</v>
      </c>
      <c r="I9" s="186" t="s">
        <v>19</v>
      </c>
      <c r="J9" s="186" t="s">
        <v>117</v>
      </c>
      <c r="K9" s="212" t="s">
        <v>23</v>
      </c>
      <c r="L9" s="212" t="s">
        <v>24</v>
      </c>
    </row>
    <row r="10" spans="1:12" ht="14.45" x14ac:dyDescent="0.3">
      <c r="A10" s="208"/>
      <c r="B10" s="209"/>
      <c r="C10" s="210"/>
      <c r="D10" s="210"/>
      <c r="E10" s="210"/>
      <c r="F10" s="210"/>
      <c r="G10" s="210"/>
      <c r="H10" s="213" t="s">
        <v>4</v>
      </c>
      <c r="I10" s="214" t="s">
        <v>5</v>
      </c>
      <c r="J10" s="214" t="s">
        <v>6</v>
      </c>
      <c r="K10" s="186" t="s">
        <v>7</v>
      </c>
      <c r="L10" s="186" t="s">
        <v>8</v>
      </c>
    </row>
    <row r="11" spans="1:12" x14ac:dyDescent="0.25">
      <c r="A11" s="215">
        <v>67111</v>
      </c>
      <c r="B11" s="216" t="s">
        <v>163</v>
      </c>
      <c r="C11" s="216"/>
      <c r="D11" s="216"/>
      <c r="E11" s="216"/>
      <c r="F11" s="216"/>
      <c r="G11" s="216"/>
      <c r="H11" s="217">
        <v>87500</v>
      </c>
      <c r="I11" s="218">
        <v>70000</v>
      </c>
      <c r="J11" s="219">
        <v>70000</v>
      </c>
      <c r="K11" s="104">
        <f>J11/H11*100</f>
        <v>80</v>
      </c>
      <c r="L11" s="220">
        <f>J11/I11*100</f>
        <v>100</v>
      </c>
    </row>
    <row r="12" spans="1:12" x14ac:dyDescent="0.25">
      <c r="A12" s="215">
        <v>63613</v>
      </c>
      <c r="B12" s="216" t="s">
        <v>164</v>
      </c>
      <c r="C12" s="216"/>
      <c r="D12" s="216"/>
      <c r="E12" s="216"/>
      <c r="F12" s="216"/>
      <c r="G12" s="216"/>
      <c r="H12" s="217">
        <v>30000</v>
      </c>
      <c r="I12" s="218">
        <v>25000</v>
      </c>
      <c r="J12" s="219">
        <v>25000</v>
      </c>
      <c r="K12" s="104">
        <f>J12/H12*100</f>
        <v>83.333333333333343</v>
      </c>
      <c r="L12" s="104">
        <f t="shared" ref="L12:L14" si="0">J12/I12*100</f>
        <v>100</v>
      </c>
    </row>
    <row r="13" spans="1:12" ht="14.45" x14ac:dyDescent="0.3">
      <c r="A13" s="221">
        <v>65264</v>
      </c>
      <c r="B13" s="222" t="s">
        <v>165</v>
      </c>
      <c r="C13" s="216"/>
      <c r="D13" s="216"/>
      <c r="E13" s="216"/>
      <c r="F13" s="216"/>
      <c r="G13" s="223"/>
      <c r="H13" s="217">
        <v>83605.05</v>
      </c>
      <c r="I13" s="218">
        <v>95000</v>
      </c>
      <c r="J13" s="219">
        <v>90153.97</v>
      </c>
      <c r="K13" s="104">
        <f t="shared" ref="K13:K14" si="1">J13/H13*100</f>
        <v>107.83316318810886</v>
      </c>
      <c r="L13" s="104">
        <f t="shared" si="0"/>
        <v>94.898915789473676</v>
      </c>
    </row>
    <row r="14" spans="1:12" ht="14.45" x14ac:dyDescent="0.3">
      <c r="A14" s="224"/>
      <c r="B14" s="210"/>
      <c r="C14" s="210"/>
      <c r="D14" s="210"/>
      <c r="E14" s="210"/>
      <c r="F14" s="209" t="s">
        <v>13</v>
      </c>
      <c r="G14" s="209"/>
      <c r="H14" s="225">
        <f>SUM(H11:H13)</f>
        <v>201105.05</v>
      </c>
      <c r="I14" s="226">
        <f>SUM(I11:I13)</f>
        <v>190000</v>
      </c>
      <c r="J14" s="132">
        <f>SUM(J11:J13)</f>
        <v>185153.97</v>
      </c>
      <c r="K14" s="104">
        <f t="shared" si="1"/>
        <v>92.068284709906592</v>
      </c>
      <c r="L14" s="104">
        <f t="shared" si="0"/>
        <v>97.449457894736852</v>
      </c>
    </row>
    <row r="15" spans="1:12" ht="14.45" x14ac:dyDescent="0.3">
      <c r="A15" s="224"/>
      <c r="B15" s="210"/>
      <c r="C15" s="210"/>
      <c r="D15" s="210"/>
      <c r="E15" s="210"/>
      <c r="F15" s="209"/>
      <c r="G15" s="209"/>
      <c r="H15" s="227"/>
      <c r="I15" s="12"/>
      <c r="J15" s="12"/>
      <c r="K15" s="207"/>
      <c r="L15" s="207"/>
    </row>
    <row r="16" spans="1:12" ht="14.45" x14ac:dyDescent="0.3">
      <c r="A16" s="224"/>
      <c r="B16" s="210"/>
      <c r="C16" s="210"/>
      <c r="D16" s="210"/>
      <c r="E16" s="210"/>
      <c r="F16" s="209"/>
      <c r="G16" s="209"/>
      <c r="H16" s="227"/>
      <c r="I16" s="12"/>
      <c r="J16" s="12"/>
      <c r="K16" s="207"/>
      <c r="L16" s="207"/>
    </row>
    <row r="17" spans="1:12" ht="14.45" x14ac:dyDescent="0.3">
      <c r="A17" s="208">
        <v>31</v>
      </c>
      <c r="B17" s="209" t="s">
        <v>166</v>
      </c>
      <c r="C17" s="210"/>
      <c r="D17" s="210"/>
      <c r="E17" s="210"/>
      <c r="F17" s="210"/>
      <c r="G17" s="209"/>
      <c r="H17" s="211" t="s">
        <v>116</v>
      </c>
      <c r="I17" s="186" t="s">
        <v>19</v>
      </c>
      <c r="J17" s="186" t="s">
        <v>117</v>
      </c>
      <c r="K17" s="212" t="s">
        <v>23</v>
      </c>
      <c r="L17" s="212" t="s">
        <v>24</v>
      </c>
    </row>
    <row r="18" spans="1:12" x14ac:dyDescent="0.25">
      <c r="A18" s="215">
        <v>31111</v>
      </c>
      <c r="B18" s="228" t="s">
        <v>167</v>
      </c>
      <c r="C18" s="216"/>
      <c r="D18" s="216"/>
      <c r="E18" s="216"/>
      <c r="F18" s="216"/>
      <c r="G18" s="223"/>
      <c r="H18" s="229">
        <v>74664.67</v>
      </c>
      <c r="I18" s="218">
        <v>80000</v>
      </c>
      <c r="J18" s="219">
        <v>76409.7</v>
      </c>
      <c r="K18" s="104">
        <f>J18/H18*100</f>
        <v>102.33715624806217</v>
      </c>
      <c r="L18" s="104">
        <f>J18/I18*100</f>
        <v>95.512124999999997</v>
      </c>
    </row>
    <row r="19" spans="1:12" ht="14.45" x14ac:dyDescent="0.3">
      <c r="A19" s="215">
        <v>31213</v>
      </c>
      <c r="B19" s="228" t="s">
        <v>168</v>
      </c>
      <c r="C19" s="216"/>
      <c r="D19" s="216"/>
      <c r="E19" s="216"/>
      <c r="F19" s="216"/>
      <c r="G19" s="223"/>
      <c r="H19" s="229"/>
      <c r="I19" s="218">
        <v>500</v>
      </c>
      <c r="J19" s="219">
        <v>500</v>
      </c>
      <c r="K19" s="104"/>
      <c r="L19" s="104">
        <f t="shared" ref="L19:L25" si="2">J19/I19*100</f>
        <v>100</v>
      </c>
    </row>
    <row r="20" spans="1:12" x14ac:dyDescent="0.25">
      <c r="A20" s="215">
        <v>31213</v>
      </c>
      <c r="B20" s="228" t="s">
        <v>169</v>
      </c>
      <c r="C20" s="216"/>
      <c r="D20" s="216"/>
      <c r="E20" s="216"/>
      <c r="F20" s="216"/>
      <c r="G20" s="223"/>
      <c r="H20" s="229">
        <v>1250</v>
      </c>
      <c r="I20" s="218">
        <v>2500</v>
      </c>
      <c r="J20" s="219">
        <v>2500</v>
      </c>
      <c r="K20" s="104">
        <f t="shared" ref="K20:K22" si="3">J20/H20*100</f>
        <v>200</v>
      </c>
      <c r="L20" s="104">
        <f t="shared" si="2"/>
        <v>100</v>
      </c>
    </row>
    <row r="21" spans="1:12" ht="14.45" x14ac:dyDescent="0.3">
      <c r="A21" s="215">
        <v>31215</v>
      </c>
      <c r="B21" s="228" t="s">
        <v>170</v>
      </c>
      <c r="C21" s="216"/>
      <c r="D21" s="216"/>
      <c r="E21" s="216"/>
      <c r="F21" s="216"/>
      <c r="G21" s="223"/>
      <c r="H21" s="229"/>
      <c r="I21" s="218">
        <v>3800</v>
      </c>
      <c r="J21" s="219">
        <v>3710.1</v>
      </c>
      <c r="K21" s="104"/>
      <c r="L21" s="104">
        <f t="shared" si="2"/>
        <v>97.634210526315783</v>
      </c>
    </row>
    <row r="22" spans="1:12" ht="14.45" x14ac:dyDescent="0.3">
      <c r="A22" s="215">
        <v>31216</v>
      </c>
      <c r="B22" s="228" t="s">
        <v>171</v>
      </c>
      <c r="C22" s="216"/>
      <c r="D22" s="216"/>
      <c r="E22" s="216"/>
      <c r="F22" s="216"/>
      <c r="G22" s="223"/>
      <c r="H22" s="229">
        <v>1250</v>
      </c>
      <c r="I22" s="218">
        <v>2500</v>
      </c>
      <c r="J22" s="219">
        <v>2500</v>
      </c>
      <c r="K22" s="104">
        <f t="shared" si="3"/>
        <v>200</v>
      </c>
      <c r="L22" s="104">
        <f t="shared" si="2"/>
        <v>100</v>
      </c>
    </row>
    <row r="23" spans="1:12" ht="14.45" x14ac:dyDescent="0.3">
      <c r="A23" s="215">
        <v>31219</v>
      </c>
      <c r="B23" s="228" t="s">
        <v>172</v>
      </c>
      <c r="C23" s="216"/>
      <c r="D23" s="216"/>
      <c r="E23" s="216"/>
      <c r="F23" s="216"/>
      <c r="G23" s="223"/>
      <c r="H23" s="229"/>
      <c r="I23" s="218">
        <v>1700</v>
      </c>
      <c r="J23" s="219">
        <v>1663</v>
      </c>
      <c r="K23" s="104"/>
      <c r="L23" s="104">
        <f t="shared" si="2"/>
        <v>97.82352941176471</v>
      </c>
    </row>
    <row r="24" spans="1:12" x14ac:dyDescent="0.25">
      <c r="A24" s="215">
        <v>313</v>
      </c>
      <c r="B24" s="228" t="s">
        <v>173</v>
      </c>
      <c r="C24" s="216"/>
      <c r="D24" s="216"/>
      <c r="E24" s="216"/>
      <c r="F24" s="216"/>
      <c r="G24" s="223"/>
      <c r="H24" s="229">
        <v>12839.37</v>
      </c>
      <c r="I24" s="218">
        <v>14000</v>
      </c>
      <c r="J24" s="219">
        <v>13142.48</v>
      </c>
      <c r="K24" s="104">
        <f t="shared" ref="K24:K25" si="4">J24/H24*100</f>
        <v>102.36078561487049</v>
      </c>
      <c r="L24" s="104">
        <f t="shared" si="2"/>
        <v>93.874857142857138</v>
      </c>
    </row>
    <row r="25" spans="1:12" ht="14.45" x14ac:dyDescent="0.3">
      <c r="A25" s="224"/>
      <c r="B25" s="210"/>
      <c r="C25" s="210"/>
      <c r="D25" s="210"/>
      <c r="E25" s="210"/>
      <c r="F25" s="209" t="s">
        <v>13</v>
      </c>
      <c r="G25" s="209"/>
      <c r="H25" s="230">
        <f>SUM(H18:H24)</f>
        <v>90004.04</v>
      </c>
      <c r="I25" s="226">
        <f>SUM(I18:I24)</f>
        <v>105000</v>
      </c>
      <c r="J25" s="132">
        <f>SUM(J18:J24)</f>
        <v>100425.28</v>
      </c>
      <c r="K25" s="104">
        <f t="shared" si="4"/>
        <v>111.57863580345951</v>
      </c>
      <c r="L25" s="104">
        <f t="shared" si="2"/>
        <v>95.643123809523814</v>
      </c>
    </row>
    <row r="26" spans="1:12" ht="14.45" x14ac:dyDescent="0.3">
      <c r="A26" s="224"/>
      <c r="B26" s="210"/>
      <c r="C26" s="210"/>
      <c r="D26" s="210"/>
      <c r="E26" s="210"/>
      <c r="F26" s="209"/>
      <c r="G26" s="209"/>
      <c r="H26" s="227"/>
      <c r="I26" s="12"/>
      <c r="J26" s="12"/>
      <c r="K26" s="231"/>
      <c r="L26" s="231"/>
    </row>
    <row r="27" spans="1:12" ht="14.45" x14ac:dyDescent="0.3">
      <c r="A27" s="224"/>
      <c r="B27" s="210"/>
      <c r="C27" s="210"/>
      <c r="D27" s="210"/>
      <c r="E27" s="210"/>
      <c r="F27" s="209"/>
      <c r="G27" s="209"/>
      <c r="H27" s="227"/>
      <c r="I27" s="12"/>
      <c r="J27" s="12"/>
      <c r="K27" s="207"/>
      <c r="L27" s="207"/>
    </row>
    <row r="28" spans="1:12" ht="14.45" x14ac:dyDescent="0.3">
      <c r="A28" s="208">
        <v>32</v>
      </c>
      <c r="B28" s="209" t="s">
        <v>99</v>
      </c>
      <c r="C28" s="210"/>
      <c r="D28" s="210"/>
      <c r="E28" s="210"/>
      <c r="F28" s="210"/>
      <c r="G28" s="209"/>
      <c r="H28" s="211" t="s">
        <v>116</v>
      </c>
      <c r="I28" s="186" t="s">
        <v>19</v>
      </c>
      <c r="J28" s="186" t="s">
        <v>117</v>
      </c>
      <c r="K28" s="212" t="s">
        <v>23</v>
      </c>
      <c r="L28" s="212" t="s">
        <v>24</v>
      </c>
    </row>
    <row r="29" spans="1:12" ht="14.45" x14ac:dyDescent="0.3">
      <c r="A29" s="215">
        <v>32121</v>
      </c>
      <c r="B29" s="228" t="s">
        <v>174</v>
      </c>
      <c r="C29" s="216"/>
      <c r="D29" s="216"/>
      <c r="E29" s="216"/>
      <c r="F29" s="223"/>
      <c r="G29" s="223"/>
      <c r="H29" s="232">
        <v>9103.5</v>
      </c>
      <c r="I29" s="233">
        <v>10000</v>
      </c>
      <c r="J29" s="234">
        <v>8829.42</v>
      </c>
      <c r="K29" s="104">
        <f>J29/H29*100</f>
        <v>96.9892898335805</v>
      </c>
      <c r="L29" s="104">
        <f>J29/I29*100</f>
        <v>88.294200000000004</v>
      </c>
    </row>
    <row r="30" spans="1:12" ht="14.45" x14ac:dyDescent="0.3">
      <c r="A30" s="235">
        <v>3212</v>
      </c>
      <c r="B30" s="236" t="s">
        <v>174</v>
      </c>
      <c r="C30" s="216"/>
      <c r="D30" s="216"/>
      <c r="E30" s="216"/>
      <c r="F30" s="223"/>
      <c r="G30" s="223"/>
      <c r="H30" s="237">
        <v>9103.5</v>
      </c>
      <c r="I30" s="226">
        <v>10000</v>
      </c>
      <c r="J30" s="238">
        <v>8829.42</v>
      </c>
      <c r="K30" s="104">
        <f>J30/H30*100</f>
        <v>96.9892898335805</v>
      </c>
      <c r="L30" s="104">
        <f>J30/I30*100</f>
        <v>88.294200000000004</v>
      </c>
    </row>
    <row r="31" spans="1:12" x14ac:dyDescent="0.25">
      <c r="A31" s="215">
        <v>32211</v>
      </c>
      <c r="B31" s="228" t="s">
        <v>175</v>
      </c>
      <c r="C31" s="216"/>
      <c r="D31" s="216"/>
      <c r="E31" s="216"/>
      <c r="F31" s="223"/>
      <c r="G31" s="223"/>
      <c r="H31" s="217">
        <v>169.29</v>
      </c>
      <c r="I31" s="239">
        <v>300</v>
      </c>
      <c r="J31" s="240">
        <v>249.08</v>
      </c>
      <c r="K31" s="104">
        <f>J31/H31*100</f>
        <v>147.13214011459627</v>
      </c>
      <c r="L31" s="104">
        <f>J31/I31*100</f>
        <v>83.026666666666671</v>
      </c>
    </row>
    <row r="32" spans="1:12" x14ac:dyDescent="0.25">
      <c r="A32" s="215">
        <v>32214</v>
      </c>
      <c r="B32" s="228" t="s">
        <v>176</v>
      </c>
      <c r="C32" s="216"/>
      <c r="D32" s="216"/>
      <c r="E32" s="216"/>
      <c r="F32" s="223"/>
      <c r="G32" s="223"/>
      <c r="H32" s="217">
        <v>725.39</v>
      </c>
      <c r="I32" s="239">
        <v>1000</v>
      </c>
      <c r="J32" s="240">
        <v>850.24</v>
      </c>
      <c r="K32" s="104">
        <f t="shared" ref="K32:K64" si="5">J32/H32*100</f>
        <v>117.21143109224003</v>
      </c>
      <c r="L32" s="104">
        <f t="shared" ref="L32:L64" si="6">J32/I32*100</f>
        <v>85.024000000000001</v>
      </c>
    </row>
    <row r="33" spans="1:12" x14ac:dyDescent="0.25">
      <c r="A33" s="215">
        <v>32216</v>
      </c>
      <c r="B33" s="228" t="s">
        <v>177</v>
      </c>
      <c r="C33" s="216"/>
      <c r="D33" s="216"/>
      <c r="E33" s="216"/>
      <c r="F33" s="223"/>
      <c r="G33" s="223"/>
      <c r="H33" s="217">
        <v>960.39</v>
      </c>
      <c r="I33" s="239">
        <v>1200</v>
      </c>
      <c r="J33" s="240">
        <v>895.55</v>
      </c>
      <c r="K33" s="104">
        <f t="shared" si="5"/>
        <v>93.24857609929299</v>
      </c>
      <c r="L33" s="104">
        <f t="shared" si="6"/>
        <v>74.629166666666663</v>
      </c>
    </row>
    <row r="34" spans="1:12" x14ac:dyDescent="0.25">
      <c r="A34" s="235">
        <v>3221</v>
      </c>
      <c r="B34" s="236" t="s">
        <v>178</v>
      </c>
      <c r="C34" s="216"/>
      <c r="D34" s="216"/>
      <c r="E34" s="216"/>
      <c r="F34" s="223"/>
      <c r="G34" s="223"/>
      <c r="H34" s="225">
        <f>SUM(H31:H33)</f>
        <v>1855.07</v>
      </c>
      <c r="I34" s="226">
        <f>SUM(I31:I33)</f>
        <v>2500</v>
      </c>
      <c r="J34" s="150">
        <f>SUM(J31:J33)</f>
        <v>1994.87</v>
      </c>
      <c r="K34" s="104">
        <f t="shared" si="5"/>
        <v>107.5361037588878</v>
      </c>
      <c r="L34" s="104">
        <f t="shared" si="6"/>
        <v>79.794799999999995</v>
      </c>
    </row>
    <row r="35" spans="1:12" x14ac:dyDescent="0.25">
      <c r="A35" s="215">
        <v>32224</v>
      </c>
      <c r="B35" s="228" t="s">
        <v>179</v>
      </c>
      <c r="C35" s="216"/>
      <c r="D35" s="216"/>
      <c r="E35" s="216"/>
      <c r="F35" s="223"/>
      <c r="G35" s="223"/>
      <c r="H35" s="217">
        <v>20946.2</v>
      </c>
      <c r="I35" s="239">
        <v>21000</v>
      </c>
      <c r="J35" s="219">
        <v>20019.96</v>
      </c>
      <c r="K35" s="104">
        <f t="shared" si="5"/>
        <v>95.578004602266759</v>
      </c>
      <c r="L35" s="104">
        <f t="shared" si="6"/>
        <v>95.333142857142846</v>
      </c>
    </row>
    <row r="36" spans="1:12" x14ac:dyDescent="0.25">
      <c r="A36" s="215">
        <v>32229</v>
      </c>
      <c r="B36" s="228" t="s">
        <v>180</v>
      </c>
      <c r="C36" s="216"/>
      <c r="D36" s="216"/>
      <c r="E36" s="216"/>
      <c r="F36" s="223"/>
      <c r="G36" s="223"/>
      <c r="H36" s="225"/>
      <c r="I36" s="239">
        <v>1000</v>
      </c>
      <c r="J36" s="150"/>
      <c r="K36" s="104">
        <v>0</v>
      </c>
      <c r="L36" s="104">
        <f t="shared" si="6"/>
        <v>0</v>
      </c>
    </row>
    <row r="37" spans="1:12" x14ac:dyDescent="0.25">
      <c r="A37" s="235">
        <v>3222</v>
      </c>
      <c r="B37" s="236" t="s">
        <v>181</v>
      </c>
      <c r="C37" s="216"/>
      <c r="D37" s="216"/>
      <c r="E37" s="216"/>
      <c r="F37" s="223"/>
      <c r="G37" s="223"/>
      <c r="H37" s="225">
        <f>SUM(H35:H36)</f>
        <v>20946.2</v>
      </c>
      <c r="I37" s="226">
        <f>SUM(I35:I36)</f>
        <v>22000</v>
      </c>
      <c r="J37" s="132">
        <f>SUM(J35:J36)</f>
        <v>20019.96</v>
      </c>
      <c r="K37" s="104">
        <f t="shared" si="5"/>
        <v>95.578004602266759</v>
      </c>
      <c r="L37" s="104">
        <f t="shared" si="6"/>
        <v>90.999818181818185</v>
      </c>
    </row>
    <row r="38" spans="1:12" x14ac:dyDescent="0.25">
      <c r="A38" s="241">
        <v>32231</v>
      </c>
      <c r="B38" s="228" t="s">
        <v>182</v>
      </c>
      <c r="C38" s="216"/>
      <c r="D38" s="216"/>
      <c r="E38" s="216"/>
      <c r="F38" s="216"/>
      <c r="G38" s="242"/>
      <c r="H38" s="217">
        <v>600</v>
      </c>
      <c r="I38" s="239">
        <v>1200</v>
      </c>
      <c r="J38" s="240">
        <v>1200</v>
      </c>
      <c r="K38" s="104">
        <f t="shared" si="5"/>
        <v>200</v>
      </c>
      <c r="L38" s="104">
        <f t="shared" si="6"/>
        <v>100</v>
      </c>
    </row>
    <row r="39" spans="1:12" x14ac:dyDescent="0.25">
      <c r="A39" s="241">
        <v>32233</v>
      </c>
      <c r="B39" s="228" t="s">
        <v>183</v>
      </c>
      <c r="C39" s="216"/>
      <c r="D39" s="216"/>
      <c r="E39" s="216"/>
      <c r="F39" s="216"/>
      <c r="G39" s="242"/>
      <c r="H39" s="217">
        <v>2050</v>
      </c>
      <c r="I39" s="240">
        <v>2400</v>
      </c>
      <c r="J39" s="240">
        <v>2400</v>
      </c>
      <c r="K39" s="104">
        <f t="shared" si="5"/>
        <v>117.07317073170731</v>
      </c>
      <c r="L39" s="104">
        <f t="shared" si="6"/>
        <v>100</v>
      </c>
    </row>
    <row r="40" spans="1:12" x14ac:dyDescent="0.25">
      <c r="A40" s="241">
        <v>32234</v>
      </c>
      <c r="B40" s="228" t="s">
        <v>184</v>
      </c>
      <c r="C40" s="216"/>
      <c r="D40" s="216"/>
      <c r="E40" s="216"/>
      <c r="F40" s="216"/>
      <c r="G40" s="242"/>
      <c r="H40" s="217">
        <v>14804.74</v>
      </c>
      <c r="I40" s="239">
        <v>15000</v>
      </c>
      <c r="J40" s="240">
        <v>13922.8</v>
      </c>
      <c r="K40" s="104">
        <f t="shared" si="5"/>
        <v>94.042853842755761</v>
      </c>
      <c r="L40" s="104">
        <f t="shared" si="6"/>
        <v>92.818666666666658</v>
      </c>
    </row>
    <row r="41" spans="1:12" x14ac:dyDescent="0.25">
      <c r="A41" s="243">
        <v>3223</v>
      </c>
      <c r="B41" s="209" t="s">
        <v>185</v>
      </c>
      <c r="C41" s="209"/>
      <c r="D41" s="209"/>
      <c r="E41" s="209"/>
      <c r="F41" s="209"/>
      <c r="G41" s="209"/>
      <c r="H41" s="225">
        <f>SUM(H38:H40)</f>
        <v>17454.739999999998</v>
      </c>
      <c r="I41" s="226">
        <v>18600</v>
      </c>
      <c r="J41" s="132">
        <f>SUM(J38:J40)</f>
        <v>17522.8</v>
      </c>
      <c r="K41" s="104">
        <f t="shared" si="5"/>
        <v>100.38992273731951</v>
      </c>
      <c r="L41" s="104">
        <f t="shared" si="6"/>
        <v>94.208602150537629</v>
      </c>
    </row>
    <row r="42" spans="1:12" x14ac:dyDescent="0.25">
      <c r="A42" s="241">
        <v>32242</v>
      </c>
      <c r="B42" s="228" t="s">
        <v>186</v>
      </c>
      <c r="C42" s="223"/>
      <c r="D42" s="223"/>
      <c r="E42" s="223"/>
      <c r="F42" s="223"/>
      <c r="G42" s="244"/>
      <c r="H42" s="217">
        <v>70.45</v>
      </c>
      <c r="I42" s="239">
        <v>500</v>
      </c>
      <c r="J42" s="240">
        <v>45.5</v>
      </c>
      <c r="K42" s="104">
        <f t="shared" si="5"/>
        <v>64.584811923349889</v>
      </c>
      <c r="L42" s="104">
        <f t="shared" si="6"/>
        <v>9.1</v>
      </c>
    </row>
    <row r="43" spans="1:12" x14ac:dyDescent="0.25">
      <c r="A43" s="241">
        <v>32243</v>
      </c>
      <c r="B43" s="228" t="s">
        <v>187</v>
      </c>
      <c r="C43" s="223"/>
      <c r="D43" s="223"/>
      <c r="E43" s="223"/>
      <c r="F43" s="223"/>
      <c r="G43" s="209"/>
      <c r="H43" s="217">
        <v>213.92</v>
      </c>
      <c r="I43" s="239">
        <v>500</v>
      </c>
      <c r="J43" s="240">
        <v>33.99</v>
      </c>
      <c r="K43" s="104">
        <f t="shared" si="5"/>
        <v>15.889117427075544</v>
      </c>
      <c r="L43" s="104">
        <f t="shared" si="6"/>
        <v>6.798</v>
      </c>
    </row>
    <row r="44" spans="1:12" x14ac:dyDescent="0.25">
      <c r="A44" s="235">
        <v>3224</v>
      </c>
      <c r="B44" s="223" t="s">
        <v>188</v>
      </c>
      <c r="C44" s="216"/>
      <c r="D44" s="216"/>
      <c r="E44" s="216"/>
      <c r="F44" s="223"/>
      <c r="G44" s="223"/>
      <c r="H44" s="225">
        <f>SUM(H42:H43)</f>
        <v>284.37</v>
      </c>
      <c r="I44" s="226">
        <f>SUM(I42:I43)</f>
        <v>1000</v>
      </c>
      <c r="J44" s="132">
        <f>SUM(J42:J43)</f>
        <v>79.490000000000009</v>
      </c>
      <c r="K44" s="104">
        <f t="shared" si="5"/>
        <v>27.953018954179417</v>
      </c>
      <c r="L44" s="104">
        <f t="shared" si="6"/>
        <v>7.9490000000000007</v>
      </c>
    </row>
    <row r="45" spans="1:12" x14ac:dyDescent="0.25">
      <c r="A45" s="215">
        <v>32271</v>
      </c>
      <c r="B45" s="216" t="s">
        <v>189</v>
      </c>
      <c r="C45" s="216"/>
      <c r="D45" s="216"/>
      <c r="E45" s="216"/>
      <c r="F45" s="223"/>
      <c r="G45" s="223"/>
      <c r="H45" s="225"/>
      <c r="I45" s="239">
        <v>500</v>
      </c>
      <c r="J45" s="186"/>
      <c r="K45" s="104">
        <v>0</v>
      </c>
      <c r="L45" s="104">
        <f t="shared" si="6"/>
        <v>0</v>
      </c>
    </row>
    <row r="46" spans="1:12" x14ac:dyDescent="0.25">
      <c r="A46" s="235">
        <v>3227</v>
      </c>
      <c r="B46" s="223" t="s">
        <v>189</v>
      </c>
      <c r="C46" s="216"/>
      <c r="D46" s="216"/>
      <c r="E46" s="216"/>
      <c r="F46" s="223"/>
      <c r="G46" s="223"/>
      <c r="H46" s="217"/>
      <c r="I46" s="226">
        <v>500</v>
      </c>
      <c r="J46" s="245"/>
      <c r="K46" s="104">
        <v>0</v>
      </c>
      <c r="L46" s="104">
        <f t="shared" si="6"/>
        <v>0</v>
      </c>
    </row>
    <row r="47" spans="1:12" x14ac:dyDescent="0.25">
      <c r="A47" s="215">
        <v>32311</v>
      </c>
      <c r="B47" s="216" t="s">
        <v>190</v>
      </c>
      <c r="C47" s="216"/>
      <c r="D47" s="216"/>
      <c r="E47" s="216"/>
      <c r="F47" s="223"/>
      <c r="G47" s="223"/>
      <c r="H47" s="217">
        <v>245.64</v>
      </c>
      <c r="I47" s="239">
        <v>200</v>
      </c>
      <c r="J47" s="234">
        <v>112.18</v>
      </c>
      <c r="K47" s="104">
        <f t="shared" si="5"/>
        <v>45.668457905878526</v>
      </c>
      <c r="L47" s="104">
        <f t="shared" si="6"/>
        <v>56.09</v>
      </c>
    </row>
    <row r="48" spans="1:12" x14ac:dyDescent="0.25">
      <c r="A48" s="235">
        <v>3231</v>
      </c>
      <c r="B48" s="223" t="s">
        <v>191</v>
      </c>
      <c r="C48" s="216"/>
      <c r="D48" s="216"/>
      <c r="E48" s="216"/>
      <c r="F48" s="216"/>
      <c r="G48" s="216"/>
      <c r="H48" s="225">
        <v>245.64</v>
      </c>
      <c r="I48" s="226">
        <v>200</v>
      </c>
      <c r="J48" s="132">
        <f>SUM(J47)</f>
        <v>112.18</v>
      </c>
      <c r="K48" s="104">
        <f t="shared" si="5"/>
        <v>45.668457905878526</v>
      </c>
      <c r="L48" s="104">
        <f t="shared" si="6"/>
        <v>56.09</v>
      </c>
    </row>
    <row r="49" spans="1:12" x14ac:dyDescent="0.25">
      <c r="A49" s="215">
        <v>32321</v>
      </c>
      <c r="B49" s="216" t="s">
        <v>192</v>
      </c>
      <c r="C49" s="216"/>
      <c r="D49" s="216"/>
      <c r="E49" s="216"/>
      <c r="F49" s="216"/>
      <c r="G49" s="216"/>
      <c r="H49" s="225"/>
      <c r="I49" s="239">
        <v>5000</v>
      </c>
      <c r="J49" s="132"/>
      <c r="K49" s="104">
        <v>0</v>
      </c>
      <c r="L49" s="104">
        <f t="shared" si="6"/>
        <v>0</v>
      </c>
    </row>
    <row r="50" spans="1:12" x14ac:dyDescent="0.25">
      <c r="A50" s="215">
        <v>32322</v>
      </c>
      <c r="B50" s="216" t="s">
        <v>193</v>
      </c>
      <c r="C50" s="216"/>
      <c r="D50" s="216"/>
      <c r="E50" s="216"/>
      <c r="F50" s="216"/>
      <c r="G50" s="216"/>
      <c r="H50" s="217">
        <v>400</v>
      </c>
      <c r="I50" s="239">
        <v>3000</v>
      </c>
      <c r="J50" s="132"/>
      <c r="K50" s="104">
        <v>0</v>
      </c>
      <c r="L50" s="104">
        <f t="shared" si="6"/>
        <v>0</v>
      </c>
    </row>
    <row r="51" spans="1:12" x14ac:dyDescent="0.25">
      <c r="A51" s="215">
        <v>32323</v>
      </c>
      <c r="B51" s="216" t="s">
        <v>194</v>
      </c>
      <c r="C51" s="216"/>
      <c r="D51" s="216"/>
      <c r="E51" s="216"/>
      <c r="F51" s="216"/>
      <c r="G51" s="216"/>
      <c r="H51" s="217">
        <v>7857.9</v>
      </c>
      <c r="I51" s="239">
        <v>13000</v>
      </c>
      <c r="J51" s="240">
        <v>8132.29</v>
      </c>
      <c r="K51" s="104">
        <f t="shared" si="5"/>
        <v>103.49189987146694</v>
      </c>
      <c r="L51" s="104">
        <f t="shared" si="6"/>
        <v>62.556076923076922</v>
      </c>
    </row>
    <row r="52" spans="1:12" x14ac:dyDescent="0.25">
      <c r="A52" s="235">
        <v>3232</v>
      </c>
      <c r="B52" s="223" t="s">
        <v>195</v>
      </c>
      <c r="C52" s="223"/>
      <c r="D52" s="223"/>
      <c r="E52" s="223"/>
      <c r="F52" s="223"/>
      <c r="G52" s="223"/>
      <c r="H52" s="225">
        <f>SUM(H49:H51)</f>
        <v>8257.9</v>
      </c>
      <c r="I52" s="226">
        <f>SUM(I49:I51)</f>
        <v>21000</v>
      </c>
      <c r="J52" s="132">
        <f>SUM(J49:J51)</f>
        <v>8132.29</v>
      </c>
      <c r="K52" s="104">
        <f t="shared" si="5"/>
        <v>98.478911103307141</v>
      </c>
      <c r="L52" s="104">
        <f t="shared" si="6"/>
        <v>38.725190476190477</v>
      </c>
    </row>
    <row r="53" spans="1:12" x14ac:dyDescent="0.25">
      <c r="A53" s="215">
        <v>32341</v>
      </c>
      <c r="B53" s="216" t="s">
        <v>196</v>
      </c>
      <c r="C53" s="223"/>
      <c r="D53" s="223"/>
      <c r="E53" s="223"/>
      <c r="F53" s="223"/>
      <c r="G53" s="223"/>
      <c r="H53" s="217">
        <v>600</v>
      </c>
      <c r="I53" s="239">
        <v>700</v>
      </c>
      <c r="J53" s="240">
        <v>700</v>
      </c>
      <c r="K53" s="104">
        <f t="shared" si="5"/>
        <v>116.66666666666667</v>
      </c>
      <c r="L53" s="104">
        <f t="shared" si="6"/>
        <v>100</v>
      </c>
    </row>
    <row r="54" spans="1:12" x14ac:dyDescent="0.25">
      <c r="A54" s="215">
        <v>32342</v>
      </c>
      <c r="B54" s="216" t="s">
        <v>197</v>
      </c>
      <c r="C54" s="223"/>
      <c r="D54" s="223"/>
      <c r="E54" s="223"/>
      <c r="F54" s="223"/>
      <c r="G54" s="223"/>
      <c r="H54" s="217">
        <v>360</v>
      </c>
      <c r="I54" s="239">
        <v>500</v>
      </c>
      <c r="J54" s="240">
        <v>500</v>
      </c>
      <c r="K54" s="104">
        <f t="shared" si="5"/>
        <v>138.88888888888889</v>
      </c>
      <c r="L54" s="104">
        <f t="shared" si="6"/>
        <v>100</v>
      </c>
    </row>
    <row r="55" spans="1:12" x14ac:dyDescent="0.25">
      <c r="A55" s="235">
        <v>3234</v>
      </c>
      <c r="B55" s="223" t="s">
        <v>198</v>
      </c>
      <c r="C55" s="223"/>
      <c r="D55" s="223"/>
      <c r="E55" s="223"/>
      <c r="F55" s="223"/>
      <c r="G55" s="223"/>
      <c r="H55" s="225">
        <f>SUM(H53:H54)</f>
        <v>960</v>
      </c>
      <c r="I55" s="226">
        <v>1200</v>
      </c>
      <c r="J55" s="132">
        <f>SUM(J53:J54)</f>
        <v>1200</v>
      </c>
      <c r="K55" s="104">
        <f t="shared" si="5"/>
        <v>125</v>
      </c>
      <c r="L55" s="104">
        <f t="shared" si="6"/>
        <v>100</v>
      </c>
    </row>
    <row r="56" spans="1:12" x14ac:dyDescent="0.25">
      <c r="A56" s="215">
        <v>32372</v>
      </c>
      <c r="B56" s="216" t="s">
        <v>199</v>
      </c>
      <c r="C56" s="223"/>
      <c r="D56" s="223"/>
      <c r="E56" s="223"/>
      <c r="F56" s="223"/>
      <c r="G56" s="223"/>
      <c r="H56" s="217">
        <v>1947.48</v>
      </c>
      <c r="I56" s="239">
        <v>3000</v>
      </c>
      <c r="J56" s="240">
        <v>1947.48</v>
      </c>
      <c r="K56" s="104">
        <f t="shared" si="5"/>
        <v>100</v>
      </c>
      <c r="L56" s="104">
        <f t="shared" si="6"/>
        <v>64.915999999999997</v>
      </c>
    </row>
    <row r="57" spans="1:12" x14ac:dyDescent="0.25">
      <c r="A57" s="235">
        <v>3237</v>
      </c>
      <c r="B57" s="223" t="s">
        <v>200</v>
      </c>
      <c r="C57" s="216"/>
      <c r="D57" s="216"/>
      <c r="E57" s="216"/>
      <c r="F57" s="223"/>
      <c r="G57" s="223"/>
      <c r="H57" s="225">
        <v>1947.48</v>
      </c>
      <c r="I57" s="226">
        <v>3000</v>
      </c>
      <c r="J57" s="132">
        <f>SUM(J56)</f>
        <v>1947.48</v>
      </c>
      <c r="K57" s="104">
        <f t="shared" si="5"/>
        <v>100</v>
      </c>
      <c r="L57" s="104">
        <f t="shared" si="6"/>
        <v>64.915999999999997</v>
      </c>
    </row>
    <row r="58" spans="1:12" x14ac:dyDescent="0.25">
      <c r="A58" s="215">
        <v>32394</v>
      </c>
      <c r="B58" s="216" t="s">
        <v>201</v>
      </c>
      <c r="C58" s="216"/>
      <c r="D58" s="216"/>
      <c r="E58" s="216"/>
      <c r="F58" s="216"/>
      <c r="G58" s="216"/>
      <c r="H58" s="217">
        <v>963.91</v>
      </c>
      <c r="I58" s="239">
        <v>1000</v>
      </c>
      <c r="J58" s="240">
        <v>963.91</v>
      </c>
      <c r="K58" s="104">
        <f t="shared" si="5"/>
        <v>100</v>
      </c>
      <c r="L58" s="104">
        <f t="shared" si="6"/>
        <v>96.390999999999991</v>
      </c>
    </row>
    <row r="59" spans="1:12" x14ac:dyDescent="0.25">
      <c r="A59" s="235">
        <v>3239</v>
      </c>
      <c r="B59" s="223" t="s">
        <v>202</v>
      </c>
      <c r="C59" s="216"/>
      <c r="D59" s="216"/>
      <c r="E59" s="216"/>
      <c r="F59" s="223"/>
      <c r="G59" s="223"/>
      <c r="H59" s="225">
        <v>963.91</v>
      </c>
      <c r="I59" s="226">
        <v>1000</v>
      </c>
      <c r="J59" s="132">
        <f>SUM(J58)</f>
        <v>963.91</v>
      </c>
      <c r="K59" s="104">
        <f t="shared" si="5"/>
        <v>100</v>
      </c>
      <c r="L59" s="104">
        <f t="shared" si="6"/>
        <v>96.390999999999991</v>
      </c>
    </row>
    <row r="60" spans="1:12" x14ac:dyDescent="0.25">
      <c r="A60" s="215">
        <v>32921</v>
      </c>
      <c r="B60" s="216" t="s">
        <v>203</v>
      </c>
      <c r="C60" s="216"/>
      <c r="D60" s="216"/>
      <c r="E60" s="216"/>
      <c r="F60" s="216"/>
      <c r="G60" s="216"/>
      <c r="H60" s="217">
        <v>2523.38</v>
      </c>
      <c r="I60" s="239">
        <v>3000</v>
      </c>
      <c r="J60" s="240">
        <v>2367.5500000000002</v>
      </c>
      <c r="K60" s="104">
        <f t="shared" si="5"/>
        <v>93.824552782379186</v>
      </c>
      <c r="L60" s="104">
        <f t="shared" si="6"/>
        <v>78.918333333333337</v>
      </c>
    </row>
    <row r="61" spans="1:12" x14ac:dyDescent="0.25">
      <c r="A61" s="235">
        <v>3292</v>
      </c>
      <c r="B61" s="223" t="s">
        <v>204</v>
      </c>
      <c r="C61" s="216"/>
      <c r="D61" s="216"/>
      <c r="E61" s="216"/>
      <c r="F61" s="223"/>
      <c r="G61" s="223"/>
      <c r="H61" s="225">
        <v>2523.38</v>
      </c>
      <c r="I61" s="226">
        <v>3000</v>
      </c>
      <c r="J61" s="132">
        <f>SUM(J60)</f>
        <v>2367.5500000000002</v>
      </c>
      <c r="K61" s="104">
        <f t="shared" si="5"/>
        <v>93.824552782379186</v>
      </c>
      <c r="L61" s="104">
        <f t="shared" si="6"/>
        <v>78.918333333333337</v>
      </c>
    </row>
    <row r="62" spans="1:12" x14ac:dyDescent="0.25">
      <c r="A62" s="215">
        <v>32999</v>
      </c>
      <c r="B62" s="216" t="s">
        <v>205</v>
      </c>
      <c r="C62" s="216"/>
      <c r="D62" s="216"/>
      <c r="E62" s="216"/>
      <c r="F62" s="223"/>
      <c r="G62" s="223"/>
      <c r="H62" s="225"/>
      <c r="I62" s="239">
        <v>1000</v>
      </c>
      <c r="J62" s="132"/>
      <c r="K62" s="104">
        <v>0</v>
      </c>
      <c r="L62" s="104">
        <v>0</v>
      </c>
    </row>
    <row r="63" spans="1:12" x14ac:dyDescent="0.25">
      <c r="A63" s="235">
        <v>3299</v>
      </c>
      <c r="B63" s="236" t="s">
        <v>205</v>
      </c>
      <c r="C63" s="216"/>
      <c r="D63" s="216"/>
      <c r="E63" s="216"/>
      <c r="F63" s="223"/>
      <c r="G63" s="244"/>
      <c r="H63" s="217"/>
      <c r="I63" s="226">
        <v>1000</v>
      </c>
      <c r="J63" s="240"/>
      <c r="K63" s="104">
        <v>0</v>
      </c>
      <c r="L63" s="104">
        <f t="shared" si="6"/>
        <v>0</v>
      </c>
    </row>
    <row r="64" spans="1:12" x14ac:dyDescent="0.25">
      <c r="A64" s="224"/>
      <c r="B64" s="210"/>
      <c r="C64" s="210"/>
      <c r="D64" s="210"/>
      <c r="E64" s="210"/>
      <c r="F64" s="209" t="s">
        <v>13</v>
      </c>
      <c r="G64" s="209"/>
      <c r="H64" s="225">
        <f>SUM(H30,H34,H37,H41,H44,H48,H52,H55,H57,H59,H61)</f>
        <v>64542.19</v>
      </c>
      <c r="I64" s="226">
        <f>SUM(I30,I34,I37,I41,I44,I46,I48,I52,I55,I57,I63,I59,I61)</f>
        <v>85000</v>
      </c>
      <c r="J64" s="132">
        <f>SUM(J30,J34,J37,J41,J44,J48,J55,J57,J52,J59,J61)</f>
        <v>63169.950000000012</v>
      </c>
      <c r="K64" s="104">
        <f t="shared" si="5"/>
        <v>97.873886832783342</v>
      </c>
      <c r="L64" s="104">
        <f t="shared" si="6"/>
        <v>74.317588235294124</v>
      </c>
    </row>
    <row r="65" spans="1:13" x14ac:dyDescent="0.2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</row>
    <row r="66" spans="1:13" x14ac:dyDescent="0.25">
      <c r="A66" s="246"/>
      <c r="B66" s="247"/>
      <c r="C66" s="248"/>
      <c r="D66" s="248"/>
      <c r="E66" s="248"/>
      <c r="F66" s="249"/>
      <c r="G66" s="249"/>
      <c r="H66" s="249"/>
      <c r="I66" s="249"/>
      <c r="J66" s="249"/>
      <c r="K66" s="249"/>
      <c r="L66" s="249"/>
      <c r="M66" s="51"/>
    </row>
    <row r="67" spans="1:13" x14ac:dyDescent="0.25">
      <c r="A67" s="246"/>
      <c r="B67" s="247"/>
      <c r="C67" s="249"/>
      <c r="D67" s="249"/>
      <c r="E67" s="249"/>
      <c r="F67" s="249"/>
      <c r="G67" s="249"/>
      <c r="H67" s="250"/>
      <c r="I67" s="251"/>
      <c r="J67" s="251"/>
      <c r="K67" s="252"/>
      <c r="L67" s="252"/>
      <c r="M67" s="51"/>
    </row>
    <row r="68" spans="1:13" x14ac:dyDescent="0.25">
      <c r="A68" s="253"/>
      <c r="B68" s="249"/>
      <c r="C68" s="249"/>
      <c r="D68" s="249"/>
      <c r="E68" s="249"/>
      <c r="F68" s="249"/>
      <c r="G68" s="249"/>
      <c r="H68" s="254"/>
      <c r="I68" s="255"/>
      <c r="J68" s="254"/>
      <c r="K68" s="253"/>
      <c r="L68" s="253"/>
      <c r="M68" s="51"/>
    </row>
    <row r="69" spans="1:13" x14ac:dyDescent="0.25">
      <c r="A69" s="249"/>
      <c r="B69" s="249"/>
      <c r="C69" s="249"/>
      <c r="D69" s="249"/>
      <c r="E69" s="249"/>
      <c r="F69" s="248"/>
      <c r="G69" s="249"/>
      <c r="H69" s="254"/>
      <c r="I69" s="256"/>
      <c r="J69" s="254"/>
      <c r="K69" s="253"/>
      <c r="L69" s="253"/>
      <c r="M69" s="51"/>
    </row>
  </sheetData>
  <mergeCells count="2">
    <mergeCell ref="D4:K4"/>
    <mergeCell ref="D5:J5"/>
  </mergeCells>
  <pageMargins left="0.70866141732283472" right="0.70866141732283472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Zdravko Melinček</cp:lastModifiedBy>
  <cp:lastPrinted>2019-02-04T07:48:17Z</cp:lastPrinted>
  <dcterms:created xsi:type="dcterms:W3CDTF">2018-06-08T08:32:29Z</dcterms:created>
  <dcterms:modified xsi:type="dcterms:W3CDTF">2021-03-25T07:16:50Z</dcterms:modified>
</cp:coreProperties>
</file>